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9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<sst xmlns="http://schemas.openxmlformats.org/spreadsheetml/2006/main" count="5816" uniqueCount="1501">
  <si>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</si>
  <si>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</si>
  <si>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</si>
  <si>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</si>
  <si>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</si>
  <si>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</si>
  <si>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</si>
  <si>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</si>
  <si>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</si>
  <si>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</si>
  <si>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</si>
  <si>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</si>
  <si>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</si>
  <si>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</si>
  <si>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</si>
  <si>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</si>
  <si>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</si>
  <si>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</si>
  <si>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</si>
  <si>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</si>
  <si>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</si>
  <si>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</si>
  <si>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</si>
  <si>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</si>
  <si>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</si>
  <si>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</si>
  <si>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</si>
  <si>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</si>
  <si>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</si>
  <si>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</si>
  <si>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</si>
  <si>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</si>
  <si>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</si>
  <si>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</si>
  <si>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</si>
  <si>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</si>
  <si>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</si>
  <si>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</si>
  <si>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</si>
  <si>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</si>
  <si>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</si>
  <si>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</si>
  <si>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</si>
  <si>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</si>
  <si>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</si>
  <si>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</si>
  <si>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</si>
  <si>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</si>
  <si>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</si>
  <si>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</si>
  <si>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</si>
  <si>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</si>
  <si>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</si>
  <si>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</si>
  <si>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</si>
  <si>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</si>
  <si>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</si>
  <si>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</si>
  <si>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</si>
  <si>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</si>
  <si>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</si>
  <si>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</si>
  <si>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</si>
  <si>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</si>
  <si>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</si>
  <si>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</si>
  <si>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</si>
  <si>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</si>
  <si>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</si>
  <si>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</si>
  <si>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</si>
  <si>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</si>
  <si>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</si>
  <si>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</si>
  <si>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</si>
  <si>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</si>
  <si>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</si>
  <si>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</si>
  <si>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</si>
  <si>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</si>
  <si>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</si>
  <si>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</si>
  <si>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</si>
  <si>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</si>
  <si>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</si>
  <si>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</si>
  <si>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</si>
  <si>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</si>
  <si>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</si>
  <si>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</si>
  <si>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</si>
  <si>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</si>
  <si>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</si>
  <si>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</si>
  <si>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</si>
  <si>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</si>
  <si>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</si>
  <si>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</si>
  <si>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</si>
  <si>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</si>
  <si>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</si>
  <si>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</si>
  <si>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</si>
  <si>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</si>
  <si>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</si>
  <si>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</si>
  <si>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</si>
  <si>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</si>
  <si>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</si>
  <si>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</si>
  <si>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</si>
  <si>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</si>
  <si>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</si>
  <si>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</si>
  <si>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</si>
  <si>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</si>
  <si>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</si>
  <si>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</si>
  <si>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</si>
  <si>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</si>
  <si>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</si>
  <si>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</si>
  <si>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</si>
  <si>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</si>
  <si>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</si>
  <si>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</si>
  <si>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</si>
  <si>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</si>
  <si>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</si>
  <si>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</si>
  <si>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</si>
  <si>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</si>
  <si>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</si>
  <si>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</si>
  <si>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</si>
  <si>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</si>
  <si>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</si>
  <si>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</si>
  <si>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</si>
  <si>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</si>
  <si>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</si>
  <si>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</si>
  <si>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</si>
  <si>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</si>
  <si>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</si>
  <si>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</si>
  <si>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</si>
  <si>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</si>
  <si>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</si>
  <si>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</si>
  <si>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</si>
  <si>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</si>
  <si>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</si>
  <si>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</si>
  <si>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</si>
  <si>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</si>
  <si>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</si>
  <si>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</si>
  <si>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</si>
  <si>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</si>
  <si>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</si>
  <si>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</si>
  <si>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</si>
  <si>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</si>
  <si>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</si>
  <si>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</si>
  <si>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</si>
  <si>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</si>
  <si>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</si>
  <si>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</si>
  <si>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</si>
  <si>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</si>
  <si>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</si>
  <si>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</si>
  <si>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</si>
  <si>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</si>
  <si>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</si>
  <si>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</si>
  <si>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</si>
  <si>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</si>
  <si>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</si>
  <si>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</si>
  <si>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</si>
  <si>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</si>
  <si>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</si>
  <si>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</si>
  <si>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</si>
  <si>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</si>
  <si>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</si>
  <si>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</si>
  <si>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</si>
  <si>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</si>
  <si>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</si>
  <si>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</si>
  <si>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</si>
  <si>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</si>
  <si>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</si>
  <si>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</si>
  <si>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</si>
  <si>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</si>
  <si>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</si>
  <si>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</si>
  <si>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</si>
  <si>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</si>
  <si>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</si>
  <si>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</si>
  <si>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</si>
  <si>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</si>
  <si>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</si>
  <si>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</si>
  <si>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</si>
  <si>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</si>
  <si>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</si>
  <si>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</si>
  <si>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</si>
  <si>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</si>
  <si>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</si>
  <si>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</si>
  <si>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</si>
  <si>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</si>
  <si>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</si>
  <si>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</si>
  <si>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</si>
  <si>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</si>
  <si>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</si>
  <si>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</si>
  <si>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</si>
  <si>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</si>
  <si>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</si>
  <si>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</si>
  <si>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</si>
  <si>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</si>
  <si>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</si>
  <si>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</si>
  <si>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</si>
  <si>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</si>
  <si>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</si>
  <si>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</si>
  <si>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</si>
  <si>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</si>
  <si>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</si>
  <si>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</si>
  <si>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</si>
  <si>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</si>
  <si>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</si>
  <si>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</si>
  <si>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</si>
  <si>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</si>
  <si>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</si>
  <si>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</si>
  <si>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</si>
  <si>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</si>
  <si>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</si>
  <si>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</si>
  <si>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</si>
  <si>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</si>
  <si>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</si>
  <si>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</si>
  <si>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</si>
  <si>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</si>
  <si>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</si>
  <si>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</si>
  <si>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</si>
  <si>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</si>
  <si>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</si>
  <si>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</si>
  <si>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</si>
  <si>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</si>
  <si>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</si>
  <si>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</si>
  <si>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</si>
  <si>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</si>
  <si>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</si>
  <si>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</si>
  <si>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</si>
  <si>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</si>
  <si>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</si>
  <si>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</si>
  <si>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</si>
  <si>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</si>
  <si>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</si>
  <si>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</si>
  <si>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</si>
  <si>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</si>
  <si>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</si>
  <si>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</si>
  <si>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</si>
  <si>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</si>
  <si>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</si>
  <si>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</si>
  <si>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</si>
  <si>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</si>
  <si>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</si>
  <si>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</si>
  <si>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</si>
  <si>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</si>
  <si>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</si>
  <si>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</si>
  <si>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</si>
  <si>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</si>
  <si>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</si>
  <si>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</si>
  <si>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</si>
  <si>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</si>
  <si>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</si>
  <si>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</si>
  <si>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</si>
  <si>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</si>
  <si>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</si>
  <si>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</si>
  <si>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</si>
  <si>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</si>
  <si>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</si>
  <si>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</si>
  <si>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</si>
  <si>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</si>
  <si>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</si>
  <si>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</si>
  <si>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</si>
  <si>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</si>
  <si>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</si>
  <si>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</si>
  <si>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</si>
  <si>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</si>
  <si>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</si>
  <si>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</si>
  <si>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</si>
  <si>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</si>
  <si>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</si>
  <si>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</si>
  <si>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</si>
  <si>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</si>
  <si>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</si>
  <si>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</si>
  <si>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</si>
  <si>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</si>
  <si>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</si>
  <si>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</si>
  <si>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</si>
  <si>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</si>
  <si>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</si>
  <si>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</si>
  <si>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</si>
  <si>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</si>
  <si>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</si>
  <si>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</si>
  <si>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</si>
  <si>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</si>
  <si>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</si>
  <si>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</si>
  <si>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</si>
  <si>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</si>
  <si>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</si>
  <si>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</si>
  <si>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</si>
  <si>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</si>
  <si>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</si>
  <si>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</si>
  <si>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</si>
  <si>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</si>
  <si>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</si>
  <si>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</si>
  <si>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</si>
  <si>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</si>
  <si>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</si>
  <si>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</si>
  <si>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</si>
  <si>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</si>
  <si>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</si>
  <si>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</si>
  <si>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</si>
  <si>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</si>
  <si>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</si>
  <si>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</si>
  <si>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</si>
  <si>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</si>
  <si>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</si>
  <si>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</si>
  <si>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</si>
  <si>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</si>
  <si>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</si>
  <si>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</si>
  <si>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</si>
  <si>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</si>
  <si>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</si>
  <si>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</si>
  <si>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</si>
  <si>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</si>
  <si>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</si>
  <si>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</si>
  <si>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</si>
  <si>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</si>
  <si>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</si>
  <si>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</si>
  <si>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</si>
  <si>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</si>
  <si>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</si>
  <si>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</si>
  <si>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</si>
  <si>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</si>
  <si>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</si>
  <si>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</si>
  <si>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</si>
  <si>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</si>
  <si>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</si>
  <si>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</si>
  <si>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</si>
  <si>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</si>
  <si>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</si>
  <si>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</si>
  <si>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</si>
  <si>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</si>
  <si>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</si>
  <si>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</si>
  <si>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</si>
  <si>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</si>
  <si>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</si>
  <si>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</si>
  <si>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</si>
  <si>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</si>
  <si>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</si>
  <si>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</si>
  <si>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</si>
  <si>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</si>
  <si>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</si>
  <si>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</si>
  <si>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</si>
  <si>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</si>
  <si>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</si>
  <si>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</si>
  <si>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</si>
  <si>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</si>
  <si>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</si>
  <si>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</si>
  <si>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</si>
  <si>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</si>
  <si>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</si>
  <si>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</si>
  <si>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</si>
  <si>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</si>
  <si>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</si>
  <si>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</si>
  <si>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</si>
  <si>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</si>
  <si>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</si>
  <si>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</si>
  <si>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</si>
  <si>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</si>
  <si>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</si>
  <si>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</si>
  <si>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</si>
  <si>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</si>
  <si>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</si>
  <si>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</si>
  <si>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</si>
  <si>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</si>
  <si>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</si>
  <si>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</si>
  <si>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</si>
  <si>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</si>
  <si>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</si>
  <si>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</si>
  <si>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</si>
  <si>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</si>
  <si>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</si>
  <si>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</si>
  <si>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</si>
  <si>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</si>
  <si>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</si>
  <si>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</si>
  <si>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</si>
  <si>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</si>
  <si>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</si>
  <si>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</si>
  <si>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</si>
  <si>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</si>
  <si>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</si>
  <si>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</si>
  <si>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</si>
  <si>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</si>
  <si>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</si>
  <si>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</si>
  <si>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</si>
  <si>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</si>
  <si>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</si>
  <si>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</si>
  <si>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</si>
  <si>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</si>
  <si>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</si>
  <si>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</si>
  <si>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</si>
  <si>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</si>
  <si>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</si>
  <si>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</si>
  <si>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</si>
  <si>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</si>
  <si>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</si>
  <si>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</si>
  <si>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</si>
  <si>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</si>
  <si>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</si>
  <si>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</si>
  <si>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</si>
  <si>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</si>
  <si>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</si>
  <si>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</si>
  <si>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</si>
  <si>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</si>
  <si>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</si>
  <si>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</si>
  <si>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</si>
  <si>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</si>
  <si>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</si>
  <si>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</si>
  <si>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</si>
  <si>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</si>
  <si>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</si>
  <si>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</si>
  <si>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</si>
  <si>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</si>
  <si>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</si>
  <si>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</si>
  <si>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</si>
  <si>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</si>
  <si>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</si>
  <si>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</si>
  <si>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</si>
  <si>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</si>
  <si>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</si>
  <si>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</si>
  <si>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</si>
  <si>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</si>
  <si>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</si>
  <si>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</si>
  <si>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</si>
  <si>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</si>
  <si>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</si>
  <si>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</si>
  <si>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</si>
  <si>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</si>
  <si>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</si>
  <si>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</si>
  <si>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</si>
  <si>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</si>
  <si>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</si>
  <si>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</si>
  <si>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</si>
  <si>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</si>
  <si>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</si>
  <si>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</si>
  <si>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</si>
  <si>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</si>
  <si>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</si>
  <si>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</si>
  <si>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</si>
  <si>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</si>
  <si>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</si>
  <si>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</si>
  <si>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</si>
  <si>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</si>
  <si>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</si>
  <si>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</si>
  <si>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</si>
  <si>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</si>
  <si>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</si>
  <si>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</si>
  <si>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</si>
  <si>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</si>
  <si>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</si>
  <si>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</si>
  <si>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</si>
  <si>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</si>
  <si>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</si>
  <si>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</si>
  <si>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</si>
  <si>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</si>
  <si>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</si>
  <si>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</si>
  <si>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</si>
  <si>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</si>
  <si>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</si>
  <si>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</si>
  <si>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</si>
  <si>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</si>
  <si>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</si>
  <si>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</si>
  <si>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</si>
  <si>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</si>
  <si>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</si>
  <si>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</si>
  <si>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</si>
  <si>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</si>
  <si>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</si>
  <si>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</si>
  <si>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</si>
  <si>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</si>
  <si>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</si>
  <si>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</si>
  <si>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</si>
  <si>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</si>
  <si>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</si>
  <si>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</si>
  <si>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</si>
  <si>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</si>
  <si>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</si>
  <si>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</si>
  <si>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</si>
  <si>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</si>
  <si>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</si>
  <si>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</si>
  <si>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</si>
  <si>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</si>
  <si>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</si>
  <si>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</si>
  <si>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</si>
  <si>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</si>
  <si>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</si>
  <si>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</si>
  <si>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</si>
  <si>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</si>
  <si>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</si>
  <si>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</si>
  <si>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</si>
  <si>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</si>
  <si>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</si>
  <si>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</si>
  <si>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</si>
  <si>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</si>
  <si>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</si>
  <si>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</si>
  <si>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</si>
  <si>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</si>
  <si>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</si>
  <si>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</si>
  <si>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</si>
  <si>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</si>
  <si>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</si>
  <si>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</si>
  <si>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</si>
  <si>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</si>
  <si>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</si>
  <si>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</si>
  <si>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</si>
  <si>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</si>
  <si>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</si>
  <si>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</si>
  <si>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</si>
  <si>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</si>
  <si>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</si>
  <si>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</si>
  <si>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</si>
  <si>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</si>
  <si>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</si>
  <si>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</si>
  <si>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</si>
  <si>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</si>
  <si>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</si>
  <si>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</si>
  <si>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</si>
  <si>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</si>
  <si>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</si>
  <si>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</si>
  <si>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</si>
  <si>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</si>
  <si>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</si>
  <si>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</si>
  <si>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</si>
  <si>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</si>
  <si>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</si>
  <si>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</si>
  <si>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</si>
  <si>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</si>
  <si>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</si>
  <si>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</si>
  <si>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</si>
  <si>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</si>
  <si>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</si>
  <si>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</si>
  <si>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</si>
  <si>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</si>
  <si>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</si>
  <si>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</si>
  <si>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</si>
  <si>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</si>
  <si>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</si>
  <si>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</si>
  <si>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</si>
  <si>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</si>
  <si>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</si>
  <si>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</si>
  <si>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</si>
  <si>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</si>
  <si>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</si>
  <si>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</si>
  <si>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</si>
  <si>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</si>
  <si>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</si>
  <si>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</si>
  <si>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</si>
  <si>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</si>
  <si>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</si>
  <si>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</si>
  <si>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</si>
  <si>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</si>
  <si>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</si>
  <si>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</si>
  <si>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</si>
  <si>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</si>
  <si>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</si>
  <si>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</si>
  <si>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</si>
  <si>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</si>
  <si>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</si>
  <si>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</si>
  <si>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</si>
  <si>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</si>
  <si>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</si>
  <si>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</si>
  <si>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</si>
  <si>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</si>
  <si>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</si>
  <si>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</si>
  <si>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</si>
  <si>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</si>
  <si>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</si>
  <si>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</si>
  <si>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</si>
  <si>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</si>
  <si>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</si>
  <si>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</si>
  <si>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</si>
  <si>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</si>
  <si>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</si>
  <si>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</si>
  <si>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</si>
  <si>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</si>
  <si>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</si>
  <si>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</si>
  <si>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</si>
  <si>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</si>
  <si>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</si>
  <si>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</si>
  <si>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</si>
  <si>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</si>
  <si>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</si>
  <si>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</si>
  <si>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</si>
  <si>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</si>
  <si>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</si>
  <si>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</si>
  <si>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</si>
  <si>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</si>
  <si>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</si>
  <si>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</si>
  <si>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</si>
  <si>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</si>
  <si>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</si>
  <si>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</si>
  <si>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</si>
  <si>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</si>
  <si>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</si>
  <si>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</si>
  <si>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</si>
  <si>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</si>
  <si>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</si>
  <si>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</si>
  <si>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</si>
  <si>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</si>
  <si>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</si>
  <si>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</si>
  <si>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</si>
  <si>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</si>
  <si>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</si>
  <si>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</si>
  <si>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</si>
  <si>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</si>
  <si>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</si>
  <si>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</si>
  <si>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</si>
  <si>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</si>
  <si>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</si>
  <si>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</si>
  <si>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</si>
  <si>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</si>
  <si>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</si>
  <si>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</si>
  <si>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</si>
  <si>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</si>
  <si>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</si>
  <si>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</si>
  <si>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</si>
  <si>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</si>
  <si>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</si>
  <si>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</si>
  <si>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</si>
  <si>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</si>
  <si>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</si>
  <si>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</si>
  <si>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</si>
  <si>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</si>
  <si>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</si>
  <si>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</si>
  <si>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</si>
  <si>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</si>
  <si>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</si>
  <si>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</si>
  <si>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</si>
  <si>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</si>
  <si>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</si>
  <si>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</si>
  <si>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</si>
  <si>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</si>
  <si>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</si>
  <si>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</si>
  <si>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</si>
  <si>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</si>
  <si>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</si>
  <si>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</si>
  <si>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</si>
  <si>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</si>
  <si>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</si>
  <si>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</si>
  <si>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</si>
  <si>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</si>
  <si>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</si>
  <si>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</si>
  <si>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</si>
  <si>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</si>
  <si>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</si>
  <si>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</si>
  <si>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</si>
  <si>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</si>
  <si>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</si>
  <si>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</si>
  <si>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</si>
  <si>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</si>
  <si>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</si>
  <si>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</si>
  <si>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</si>
  <si>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</si>
  <si>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</si>
  <si>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</si>
  <si>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</si>
  <si>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</si>
  <si>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</si>
  <si>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</si>
  <si>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</si>
  <si>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</si>
  <si>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</si>
  <si>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</si>
  <si>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</si>
  <si>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</si>
  <si>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</si>
  <si>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</si>
  <si>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</si>
  <si>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</si>
  <si>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</si>
  <si>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</si>
  <si>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</si>
  <si>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</si>
  <si>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</si>
  <si>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</si>
  <si>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</si>
  <si>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</si>
  <si>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</si>
  <si>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</si>
  <si>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</si>
  <si>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</si>
  <si>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</si>
  <si>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</si>
  <si>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</si>
  <si>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</si>
  <si>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</si>
  <si>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</si>
  <si>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</si>
  <si>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</si>
  <si>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</si>
  <si>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</si>
  <si>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</si>
  <si>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</si>
  <si>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</si>
  <si>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</si>
  <si>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</si>
  <si>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</si>
  <si>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</si>
  <si>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</si>
  <si>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</si>
  <si>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</si>
  <si>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</si>
  <si>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</si>
  <si>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</si>
  <si>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</si>
  <si>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</si>
  <si>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</si>
  <si>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</si>
  <si>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</si>
  <si>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</si>
  <si>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</si>
  <si>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</si>
  <si>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</si>
  <si>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</si>
  <si>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</si>
  <si>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</si>
  <si>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</si>
  <si>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</si>
  <si>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</si>
  <si>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</si>
  <si>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</si>
  <si>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</si>
  <si>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</si>
  <si>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</si>
  <si>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</si>
  <si>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</si>
  <si>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</si>
  <si>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</si>
  <si>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</si>
  <si>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</si>
  <si>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</si>
  <si>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</si>
  <si>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</si>
  <si>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</si>
  <si>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</si>
  <si>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</si>
  <si>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</si>
  <si>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</si>
  <si>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</si>
  <si>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</si>
  <si>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</si>
  <si>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</si>
  <si>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</si>
  <si>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</si>
  <si>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</si>
  <si>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</si>
  <si>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</si>
  <si>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</si>
  <si>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</si>
  <si>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</si>
  <si>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</si>
  <si>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</si>
  <si>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</si>
  <si>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</si>
  <si>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</si>
  <si>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</si>
  <si>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</si>
  <si>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</si>
  <si>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</si>
  <si>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</si>
  <si>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</si>
  <si>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</si>
  <si>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</si>
  <si>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</si>
  <si>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</si>
  <si>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</si>
  <si>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</si>
  <si>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</si>
  <si>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</si>
  <si>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</si>
  <si>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</si>
  <si>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</si>
  <si>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</si>
  <si>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</si>
  <si>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</si>
  <si>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</si>
  <si>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</si>
  <si>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</si>
  <si>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</si>
  <si>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</si>
  <si>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</si>
  <si>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</si>
  <si>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</si>
  <si>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</si>
  <si>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</si>
  <si>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</si>
  <si>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</si>
  <si>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</si>
  <si>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</si>
  <si>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</si>
  <si>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</si>
  <si>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</si>
  <si>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</si>
  <si>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</si>
  <si>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</si>
  <si>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</si>
  <si>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</si>
  <si>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</si>
  <si>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</si>
  <si>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</si>
  <si>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</si>
  <si>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</si>
  <si>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</si>
  <si>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</si>
  <si>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</si>
  <si>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</si>
  <si>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</si>
  <si>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</si>
  <si>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</si>
  <si>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</si>
  <si>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</si>
  <si>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</si>
  <si>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</si>
  <si>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</si>
  <si>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</si>
  <si>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</si>
  <si>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</si>
  <si>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</si>
  <si>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</si>
  <si>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</si>
  <si>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</si>
  <si>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</si>
  <si>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</si>
  <si>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</si>
  <si>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</si>
  <si>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</si>
  <si>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</si>
  <si>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</si>
  <si>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</si>
  <si>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</si>
  <si>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</si>
  <si>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</si>
  <si>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</si>
  <si>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</si>
  <si>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</si>
  <si>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</si>
  <si>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</si>
  <si>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</si>
  <si>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</si>
  <si>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</si>
  <si>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</si>
  <si>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</si>
  <si>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</si>
  <si>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</si>
  <si>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</si>
  <si>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</si>
  <si>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</si>
  <si>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</si>
  <si>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</si>
  <si>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</si>
  <si>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</si>
  <si>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</si>
  <si>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</si>
  <si>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</si>
  <si>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</si>
  <si>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</si>
  <si>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</si>
  <si>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</si>
  <si>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</si>
  <si>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</si>
  <si>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</si>
  <si>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</si>
  <si>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</si>
  <si>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</si>
  <si>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</si>
  <si>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</si>
  <si>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</si>
  <si>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</si>
  <si>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</si>
  <si>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</si>
  <si>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</si>
  <si>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</si>
  <si>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</si>
  <si>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</si>
  <si>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</si>
  <si>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</si>
  <si>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</si>
  <si>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</si>
  <si>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</si>
  <si>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</si>
  <si>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</si>
  <si>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</si>
  <si>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</si>
  <si>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</si>
  <si>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</si>
  <si>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</si>
  <si>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</si>
  <si>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</si>
  <si>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</si>
  <si>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</si>
  <si>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</si>
  <si>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</si>
  <si>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</si>
  <si>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</si>
  <si>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</si>
  <si>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</si>
  <si>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</si>
  <si>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</si>
  <si>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</si>
  <si>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</si>
  <si>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</si>
  <si>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</si>
  <si>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</si>
  <si>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</si>
  <si>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</si>
  <si>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</si>
  <si>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</si>
  <si>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</si>
  <si>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</si>
  <si>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</si>
  <si>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</si>
  <si>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</si>
  <si>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</si>
  <si>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</si>
  <si>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</si>
  <si>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</si>
  <si>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</si>
  <si>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</si>
  <si>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</si>
  <si>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</si>
  <si>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</si>
  <si>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</si>
  <si>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</si>
  <si>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</si>
  <si>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</si>
  <si>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</si>
  <si>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</si>
  <si>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</si>
  <si>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</si>
  <si>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</si>
  <si>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</si>
  <si>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</si>
  <si>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</si>
  <si>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</si>
  <si>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</si>
  <si>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</si>
  <si>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</si>
  <si>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</si>
  <si>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</si>
  <si>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</si>
  <si>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</si>
  <si>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</si>
  <si>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</si>
  <si>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</si>
  <si>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</si>
  <si>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</si>
  <si>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</si>
  <si>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</si>
  <si>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</si>
  <si>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</si>
  <si>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</si>
  <si>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</si>
  <si>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</si>
  <si>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</si>
  <si>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</si>
  <si>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</si>
  <si>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</si>
  <si>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</si>
  <si>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</si>
  <si>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</si>
  <si>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</si>
  <si>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</si>
  <si>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</si>
  <si>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</si>
  <si>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</si>
  <si>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</si>
  <si>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</si>
  <si>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</si>
  <si>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</si>
  <si>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</si>
  <si>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</si>
  <si>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</si>
  <si>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</si>
  <si>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</si>
  <si>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</si>
  <si>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</si>
  <si>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</si>
  <si>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</si>
  <si>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</si>
  <si>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</si>
  <si>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</si>
  <si>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</si>
  <si>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</si>
  <si>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</si>
  <si>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</si>
  <si>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</si>
  <si>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</si>
  <si>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</si>
  <si>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</si>
  <si>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</si>
  <si>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</si>
  <si>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</si>
  <si>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</si>
  <si>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</si>
  <si>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</si>
  <si>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</si>
  <si>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</si>
  <si>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</si>
  <si>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</si>
  <si>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</si>
  <si>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</si>
  <si>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</si>
  <si>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</si>
  <si>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</si>
  <si>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</si>
  <si>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</si>
  <si>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</si>
  <si>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</si>
  <si>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</si>
  <si>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</si>
  <si>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</si>
  <si>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</si>
  <si>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</si>
  <si>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</si>
  <si>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</si>
  <si>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</si>
  <si>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</si>
  <si>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</si>
  <si>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</si>
  <si>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</si>
  <si>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</si>
  <si>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</si>
  <si>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</si>
  <si>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</si>
  <si>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</si>
  <si>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</si>
  <si>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</si>
  <si>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</si>
  <si>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</si>
  <si>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</si>
  <si>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</si>
  <si>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</si>
  <si>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</si>
  <si>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</si>
  <si>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</si>
  <si>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</si>
  <si>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</si>
  <si>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</si>
  <si>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</si>
  <si>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</si>
  <si>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</si>
  <si>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</si>
  <si>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</si>
  <si>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</si>
  <si>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</si>
  <si>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</si>
  <si>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</si>
  <si>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</si>
  <si>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</si>
  <si>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</si>
  <si>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</si>
  <si>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</si>
  <si>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</si>
  <si>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</si>
  <si>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</si>
  <si>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</si>
  <si>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</si>
  <si>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</si>
  <si>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</si>
  <si>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</si>
  <si>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</si>
  <si>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</si>
  <si>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</si>
  <si>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</si>
  <si>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</si>
  <si>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</si>
  <si>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</si>
  <si>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</si>
  <si>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</si>
  <si>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</si>
  <si>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</si>
  <si>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</si>
  <si>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</si>
  <si>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</si>
  <si>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</si>
  <si>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</si>
  <si>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</si>
  <si>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</si>
  <si>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</si>
  <si>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</si>
  <si>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</si>
  <si>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</si>
  <si>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</si>
  <si>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</si>
  <si>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</si>
  <si>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</si>
  <si>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</si>
  <si>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</si>
  <si>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</si>
  <si>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</si>
  <si>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</si>
  <si>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</si>
  <si>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</si>
  <si>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</si>
  <si>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</si>
  <si>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</si>
  <si>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</si>
  <si>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</si>
  <si>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</si>
  <si>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</si>
  <si>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</si>
  <si>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</si>
  <si>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</si>
  <si>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</si>
  <si>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</si>
  <si>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</si>
  <si>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</si>
  <si>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</si>
  <si>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</si>
  <si>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</si>
  <si>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</si>
  <si>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</si>
  <si>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</si>
  <si>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</si>
  <si>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</si>
  <si>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</si>
  <si>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</si>
  <si>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</si>
  <si>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</si>
  <si>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</si>
  <si>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</si>
  <si>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</si>
  <si>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</si>
  <si>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</si>
  <si>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</si>
  <si>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</si>
  <si>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</si>
  <si>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</si>
  <si>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</si>
  <si>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</si>
  <si>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</si>
  <si>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</si>
  <si>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</si>
  <si>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</si>
  <si>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</si>
  <si>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</si>
  <si>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</si>
  <si>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</si>
  <si>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</si>
  <si>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</si>
  <si>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</si>
  <si>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</si>
  <si>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</si>
  <si>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</si>
  <si>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</si>
  <si>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</si>
  <si>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</si>
  <si>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</si>
  <si>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</si>
  <si>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</si>
  <si>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</si>
  <si>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</si>
  <si>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</si>
  <si>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</si>
  <si>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</si>
  <si>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</si>
  <si>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</si>
  <si>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</si>
  <si>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</si>
  <si>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</si>
  <si>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</si>
  <si>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</si>
  <si>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</si>
  <si>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</si>
  <si>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</si>
  <si>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</si>
  <si>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</si>
  <si>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</si>
  <si>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</si>
  <si>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</si>
  <si>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</si>
  <si>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</si>
  <si>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</si>
  <si>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</si>
  <si>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</si>
  <si>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</si>
  <si>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</si>
  <si>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</si>
  <si>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</si>
  <si>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</si>
  <si>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</si>
  <si>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</si>
  <si>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</si>
  <si>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</si>
  <si>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</si>
  <si>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</si>
  <si>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</si>
  <si>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</si>
  <si>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</si>
  <si>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</si>
  <si>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</si>
  <si>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</si>
  <si>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</si>
  <si>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</si>
  <si>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</si>
  <si>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</si>
  <si>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</si>
  <si>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</si>
  <si>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</si>
  <si>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</si>
  <si>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</si>
  <si>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</si>
  <si>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</si>
  <si>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</si>
  <si>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</si>
  <si>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</si>
  <si>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</si>
  <si>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</si>
  <si>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</si>
  <si>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</si>
  <si>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</si>
  <si>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</si>
  <si>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</si>
  <si>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</si>
  <si>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</si>
  <si>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</si>
  <si>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</si>
  <si>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</si>
  <si>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</si>
  <si>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</si>
  <si>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</si>
  <si>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</si>
  <si>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</si>
  <si>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</si>
  <si>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</si>
  <si>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</si>
  <si>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</si>
  <si>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</si>
  <si>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</si>
  <si>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</si>
  <si>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</si>
  <si>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</si>
  <si>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</si>
  <si>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</si>
  <si>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</si>
  <si>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</si>
  <si>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</si>
  <si>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</si>
  <si>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</si>
  <si>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</si>
  <si>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</si>
  <si>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</si>
  <si>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</si>
  <si>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</si>
  <si>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</si>
  <si>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</si>
  <si>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</si>
  <si>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</si>
  <si>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</si>
  <si>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</si>
  <si>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</si>
  <si>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</si>
  <si>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</si>
  <si>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</si>
  <si>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</si>
  <si>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</si>
  <si>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</si>
  <si>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</si>
  <si>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</si>
  <si>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</si>
  <si>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</si>
  <si>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</si>
  <si>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</si>
  <si>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</si>
  <si>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</si>
  <si>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</si>
  <si>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</si>
  <si>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</si>
  <si>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</si>
  <si>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</si>
  <si>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</si>
  <si>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</si>
  <si>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</si>
  <si>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</si>
  <si>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</si>
  <si>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</si>
  <si>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</si>
  <si>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</si>
  <si>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</si>
  <si>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</si>
  <si>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</si>
  <si>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</si>
  <si>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</si>
  <si>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</si>
  <si>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</si>
  <si>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</si>
  <si>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</si>
  <si>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</si>
  <si>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</si>
  <si>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</si>
  <si>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</si>
  <si>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</si>
  <si>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</si>
  <si>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</si>
  <si>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</si>
  <si>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</si>
  <si>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</si>
  <si>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</si>
  <si>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</si>
  <si>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</si>
  <si>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</si>
  <si>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</si>
  <si>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</si>
  <si>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</si>
  <si>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</si>
  <si>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</si>
  <si>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</si>
  <si>
    <t>UK-LMNY-NTRX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</si>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</sst>
</file>

<file path=xl/styles.xml><?xml version="1.0" encoding="utf-8"?>
<styleSheet xmlns="http://schemas.openxmlformats.org/spreadsheetml/2006/main">
  <numFmts count="7"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176" formatCode="0.00_ "/>
    <numFmt numFmtId="41" formatCode="_ * #,##0_ ;_ * \-#,##0_ ;_ * &quot;-&quot;_ ;_ @_ "/>
    <numFmt numFmtId="177" formatCode="0_ "/>
    <numFmt numFmtId="178" formatCode="yy/mm/dd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4"/>
      <color theme="1"/>
      <name val="等线"/>
      <charset val="134"/>
      <scheme val="minor"/>
    </font>
    <font>
      <sz val="11"/>
      <color rgb="FF9C000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7" fillId="28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5" fillId="0" borderId="189" applyNumberFormat="0" applyFill="0" applyAlignment="0" applyProtection="0">
      <alignment vertical="center"/>
    </xf>
    <xf numFmtId="0" fontId="38" fillId="0" borderId="189" applyNumberFormat="0" applyFill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33" fillId="0" borderId="187" applyNumberFormat="0" applyFill="0" applyAlignment="0" applyProtection="0">
      <alignment vertical="center"/>
    </xf>
    <xf numFmtId="0" fontId="29" fillId="44" borderId="0" applyNumberFormat="0" applyBorder="0" applyAlignment="0" applyProtection="0">
      <alignment vertical="center"/>
    </xf>
    <xf numFmtId="0" fontId="34" fillId="27" borderId="188" applyNumberFormat="0" applyAlignment="0" applyProtection="0">
      <alignment vertical="center"/>
    </xf>
    <xf numFmtId="0" fontId="25" fillId="27" borderId="184" applyNumberFormat="0" applyAlignment="0" applyProtection="0">
      <alignment vertical="center"/>
    </xf>
    <xf numFmtId="0" fontId="37" fillId="36" borderId="190" applyNumberFormat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31" fillId="0" borderId="186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41" fillId="45" borderId="0" applyNumberFormat="0" applyBorder="0" applyAlignment="0" applyProtection="0">
      <alignment vertical="center"/>
    </xf>
    <xf numFmtId="0" fontId="42" fillId="47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28" fillId="48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9" fillId="49" borderId="0" applyNumberFormat="0" applyBorder="0" applyAlignment="0" applyProtection="0">
      <alignment vertical="center"/>
    </xf>
    <xf numFmtId="0" fontId="29" fillId="51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29" fillId="52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29" fillId="41" borderId="0" applyNumberFormat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0" fontId="0" fillId="0" borderId="0"/>
  </cellStyleXfs>
  <cellXfs count="1071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3" fillId="0" borderId="0" xfId="0" applyFont="1"/>
    <xf numFmtId="0" fontId="23" fillId="0" borderId="0" xfId="0" applyFont="1"/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3168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8277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7311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6008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8948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4162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1771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4272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8000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3037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7208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3146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W24" activePane="bottomRight" state="frozen"/>
      <selection/>
      <selection pane="topRight"/>
      <selection pane="bottomLeft"/>
      <selection pane="bottomRight" activeCell="BR33" sqref="BR33"/>
    </sheetView>
  </sheetViews>
  <sheetFormatPr defaultColWidth="9" defaultRowHeight="30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10.625" style="935"/>
    <col min="90" max="95" width="9" style="936"/>
  </cols>
  <sheetData>
    <row r="1" ht="30.7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30.75" spans="2:95">
      <c r="B3" s="937" t="s">
        <v>12</v>
      </c>
      <c r="C3" s="937" t="s">
        <v>13</v>
      </c>
      <c r="D3" s="937" t="s">
        <v>14</v>
      </c>
      <c r="E3" s="938" t="s">
        <v>15</v>
      </c>
      <c r="F3" s="937" t="s">
        <v>16</v>
      </c>
      <c r="G3" s="937" t="s">
        <v>17</v>
      </c>
      <c r="H3" s="937" t="s">
        <v>18</v>
      </c>
      <c r="I3" s="937" t="s">
        <v>19</v>
      </c>
      <c r="J3" s="937" t="s">
        <v>20</v>
      </c>
      <c r="K3" s="938" t="s">
        <v>21</v>
      </c>
      <c r="L3" s="95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3" t="s">
        <v>21</v>
      </c>
      <c r="R3" s="974" t="s">
        <v>16</v>
      </c>
      <c r="S3" s="975" t="s">
        <v>17</v>
      </c>
      <c r="T3" s="975" t="s">
        <v>18</v>
      </c>
      <c r="U3" s="975" t="s">
        <v>19</v>
      </c>
      <c r="V3" s="975" t="s">
        <v>20</v>
      </c>
      <c r="W3" s="973" t="s">
        <v>21</v>
      </c>
      <c r="X3" s="974" t="s">
        <v>16</v>
      </c>
      <c r="Y3" s="975" t="s">
        <v>17</v>
      </c>
      <c r="Z3" s="975" t="s">
        <v>18</v>
      </c>
      <c r="AA3" s="975" t="s">
        <v>19</v>
      </c>
      <c r="AB3" s="975" t="s">
        <v>20</v>
      </c>
      <c r="AC3" s="973" t="s">
        <v>21</v>
      </c>
      <c r="AD3" s="95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3" t="s">
        <v>21</v>
      </c>
      <c r="AJ3" s="95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3" t="s">
        <v>21</v>
      </c>
      <c r="AP3" s="974" t="s">
        <v>16</v>
      </c>
      <c r="AQ3" s="975" t="s">
        <v>17</v>
      </c>
      <c r="AR3" s="975" t="s">
        <v>18</v>
      </c>
      <c r="AS3" s="975" t="s">
        <v>19</v>
      </c>
      <c r="AT3" s="975" t="s">
        <v>20</v>
      </c>
      <c r="AU3" s="973" t="s">
        <v>21</v>
      </c>
      <c r="AV3" s="974" t="s">
        <v>16</v>
      </c>
      <c r="AW3" s="975" t="s">
        <v>17</v>
      </c>
      <c r="AX3" s="975" t="s">
        <v>18</v>
      </c>
      <c r="AY3" s="975" t="s">
        <v>19</v>
      </c>
      <c r="AZ3" s="975" t="s">
        <v>20</v>
      </c>
      <c r="BA3" s="973" t="s">
        <v>21</v>
      </c>
      <c r="BB3" s="974" t="s">
        <v>16</v>
      </c>
      <c r="BC3" s="975" t="s">
        <v>17</v>
      </c>
      <c r="BD3" s="975" t="s">
        <v>18</v>
      </c>
      <c r="BE3" s="975" t="s">
        <v>19</v>
      </c>
      <c r="BF3" s="975" t="s">
        <v>20</v>
      </c>
      <c r="BG3" s="973" t="s">
        <v>21</v>
      </c>
      <c r="BH3" s="95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3" t="s">
        <v>21</v>
      </c>
      <c r="BN3" s="95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3" t="s">
        <v>21</v>
      </c>
      <c r="BT3" s="95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3" t="s">
        <v>21</v>
      </c>
      <c r="BZ3" s="974" t="s">
        <v>16</v>
      </c>
      <c r="CA3" s="975" t="s">
        <v>17</v>
      </c>
      <c r="CB3" s="975" t="s">
        <v>18</v>
      </c>
      <c r="CC3" s="975" t="s">
        <v>19</v>
      </c>
      <c r="CD3" s="975" t="s">
        <v>20</v>
      </c>
      <c r="CE3" s="973" t="s">
        <v>21</v>
      </c>
      <c r="CF3" s="935"/>
      <c r="CG3" s="935"/>
      <c r="CH3" s="935"/>
      <c r="CI3" s="935"/>
      <c r="CJ3" s="935"/>
      <c r="CK3" s="935"/>
      <c r="CL3" s="935"/>
      <c r="CM3" s="935"/>
      <c r="CN3" s="935"/>
      <c r="CO3" s="935"/>
      <c r="CP3" s="935"/>
      <c r="CQ3" s="935"/>
    </row>
    <row r="4" customHeight="1" spans="2:94">
      <c r="B4" s="606" t="s">
        <v>22</v>
      </c>
      <c r="C4" s="606"/>
      <c r="D4" s="939" t="s">
        <v>23</v>
      </c>
      <c r="E4" s="940" t="s">
        <v>24</v>
      </c>
      <c r="F4" s="941" t="s">
        <v>25</v>
      </c>
      <c r="G4" s="941" t="s">
        <v>26</v>
      </c>
      <c r="H4" s="941" t="s">
        <v>27</v>
      </c>
      <c r="I4" s="941" t="s">
        <v>28</v>
      </c>
      <c r="J4" s="941" t="s">
        <v>29</v>
      </c>
      <c r="K4" s="952"/>
      <c r="L4" s="703"/>
      <c r="M4" s="704"/>
      <c r="N4" s="704"/>
      <c r="O4" s="704"/>
      <c r="P4" s="704"/>
      <c r="Q4" s="976"/>
      <c r="R4" s="977"/>
      <c r="S4" s="978"/>
      <c r="T4" s="978"/>
      <c r="U4" s="978"/>
      <c r="V4" s="978"/>
      <c r="W4" s="979"/>
      <c r="X4" s="977"/>
      <c r="Y4" s="978"/>
      <c r="Z4" s="978"/>
      <c r="AA4" s="978"/>
      <c r="AB4" s="978"/>
      <c r="AC4" s="979"/>
      <c r="AD4" s="703"/>
      <c r="AE4" s="704"/>
      <c r="AF4" s="704"/>
      <c r="AG4" s="704"/>
      <c r="AH4" s="704"/>
      <c r="AI4" s="976"/>
      <c r="AJ4" s="703"/>
      <c r="AK4" s="704"/>
      <c r="AL4" s="704"/>
      <c r="AM4" s="704"/>
      <c r="AN4" s="704"/>
      <c r="AO4" s="976"/>
      <c r="AP4" s="1018"/>
      <c r="AQ4" s="1019"/>
      <c r="AR4" s="1019"/>
      <c r="AS4" s="1019">
        <v>1</v>
      </c>
      <c r="AT4" s="1019">
        <v>1</v>
      </c>
      <c r="AU4" s="979"/>
      <c r="AV4" s="1018"/>
      <c r="AW4" s="1019"/>
      <c r="AX4" s="1019"/>
      <c r="AY4" s="1019">
        <v>3</v>
      </c>
      <c r="AZ4" s="1019">
        <v>1</v>
      </c>
      <c r="BA4" s="979"/>
      <c r="BB4" s="1018"/>
      <c r="BC4" s="1019"/>
      <c r="BD4" s="1019"/>
      <c r="BE4" s="1019">
        <v>0.08</v>
      </c>
      <c r="BF4" s="1019">
        <v>0.05</v>
      </c>
      <c r="BG4" s="979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9"/>
      <c r="BN4" s="1002"/>
      <c r="BO4" s="1003"/>
      <c r="BP4" s="1003"/>
      <c r="BQ4" s="1003"/>
      <c r="BR4" s="1003"/>
      <c r="BS4" s="979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9"/>
      <c r="BZ4" s="1045" t="str">
        <f>IF(BB4&lt;&gt;0,BT4/BB4*7,"-")</f>
        <v>-</v>
      </c>
      <c r="CA4" s="1046" t="str">
        <f t="shared" ref="CA4:CE19" si="6">IF(BC4&lt;&gt;0,BU4/BC4*7,"-")</f>
        <v>-</v>
      </c>
      <c r="CB4" s="1046" t="str">
        <f t="shared" si="6"/>
        <v>-</v>
      </c>
      <c r="CC4" s="1046">
        <f t="shared" si="6"/>
        <v>0</v>
      </c>
      <c r="CD4" s="1046">
        <f t="shared" si="6"/>
        <v>0</v>
      </c>
      <c r="CE4" s="1062" t="str">
        <f t="shared" si="6"/>
        <v>-</v>
      </c>
      <c r="CF4" s="936">
        <v>999</v>
      </c>
      <c r="CG4" s="936">
        <v>999</v>
      </c>
      <c r="CH4" s="936">
        <v>999</v>
      </c>
      <c r="CI4" s="936">
        <v>999</v>
      </c>
      <c r="CJ4" s="936">
        <v>999</v>
      </c>
      <c r="CL4" s="935" t="s">
        <v>30</v>
      </c>
      <c r="CM4" s="935" t="s">
        <v>30</v>
      </c>
      <c r="CN4" s="935" t="s">
        <v>30</v>
      </c>
      <c r="CO4" s="935" t="s">
        <v>30</v>
      </c>
      <c r="CP4" s="935" t="s">
        <v>30</v>
      </c>
    </row>
    <row r="5" customHeight="1" spans="2:94">
      <c r="B5" s="854"/>
      <c r="C5" s="854"/>
      <c r="D5" s="619" t="s">
        <v>31</v>
      </c>
      <c r="E5" s="851" t="s">
        <v>32</v>
      </c>
      <c r="F5" s="942" t="s">
        <v>33</v>
      </c>
      <c r="G5" s="942" t="s">
        <v>34</v>
      </c>
      <c r="H5" s="942" t="s">
        <v>35</v>
      </c>
      <c r="I5" s="942" t="s">
        <v>36</v>
      </c>
      <c r="J5" s="942" t="s">
        <v>37</v>
      </c>
      <c r="K5" s="953"/>
      <c r="L5" s="566"/>
      <c r="M5" s="954">
        <v>2</v>
      </c>
      <c r="N5" s="954"/>
      <c r="O5" s="954"/>
      <c r="P5" s="954">
        <v>2</v>
      </c>
      <c r="Q5" s="980"/>
      <c r="R5" s="981"/>
      <c r="S5" s="982"/>
      <c r="T5" s="983"/>
      <c r="U5" s="982"/>
      <c r="V5" s="982">
        <v>4</v>
      </c>
      <c r="W5" s="984"/>
      <c r="X5" s="981"/>
      <c r="Y5" s="982"/>
      <c r="Z5" s="983"/>
      <c r="AA5" s="982"/>
      <c r="AB5" s="982"/>
      <c r="AC5" s="984"/>
      <c r="AD5" s="566"/>
      <c r="AE5" s="954"/>
      <c r="AF5" s="954"/>
      <c r="AG5" s="954"/>
      <c r="AH5" s="954"/>
      <c r="AI5" s="980"/>
      <c r="AJ5" s="566"/>
      <c r="AK5" s="954">
        <v>1</v>
      </c>
      <c r="AL5" s="954"/>
      <c r="AM5" s="954"/>
      <c r="AN5" s="954"/>
      <c r="AO5" s="980"/>
      <c r="AP5" s="1020"/>
      <c r="AQ5" s="773">
        <v>1</v>
      </c>
      <c r="AR5" s="1021"/>
      <c r="AS5" s="773"/>
      <c r="AT5" s="773"/>
      <c r="AU5" s="984"/>
      <c r="AV5" s="1020"/>
      <c r="AW5" s="773">
        <v>1</v>
      </c>
      <c r="AX5" s="1021"/>
      <c r="AY5" s="773"/>
      <c r="AZ5" s="773"/>
      <c r="BA5" s="984"/>
      <c r="BB5" s="1020"/>
      <c r="BC5" s="773">
        <v>0.12</v>
      </c>
      <c r="BD5" s="1021"/>
      <c r="BE5" s="773"/>
      <c r="BF5" s="773"/>
      <c r="BG5" s="984"/>
      <c r="BH5" s="800">
        <f t="shared" si="0"/>
        <v>0</v>
      </c>
      <c r="BI5" s="1033">
        <f t="shared" si="1"/>
        <v>2</v>
      </c>
      <c r="BJ5" s="1034">
        <f t="shared" si="2"/>
        <v>0</v>
      </c>
      <c r="BK5" s="1033">
        <f t="shared" si="3"/>
        <v>0</v>
      </c>
      <c r="BL5" s="1033">
        <f t="shared" si="4"/>
        <v>6</v>
      </c>
      <c r="BM5" s="984"/>
      <c r="BN5" s="1005"/>
      <c r="BO5" s="537"/>
      <c r="BP5" s="1040"/>
      <c r="BQ5" s="537"/>
      <c r="BR5" s="537"/>
      <c r="BS5" s="984"/>
      <c r="BT5" s="815">
        <f t="shared" ref="BT5:BY30" si="7">BH5+BN5</f>
        <v>0</v>
      </c>
      <c r="BU5" s="1047">
        <f t="shared" si="5"/>
        <v>2</v>
      </c>
      <c r="BV5" s="1048">
        <f t="shared" si="5"/>
        <v>0</v>
      </c>
      <c r="BW5" s="1047">
        <f t="shared" si="5"/>
        <v>0</v>
      </c>
      <c r="BX5" s="1047">
        <f t="shared" si="5"/>
        <v>6</v>
      </c>
      <c r="BY5" s="984"/>
      <c r="BZ5" s="1049" t="str">
        <f t="shared" ref="BZ5:CE30" si="8">IF(BB5&lt;&gt;0,BT5/BB5*7,"-")</f>
        <v>-</v>
      </c>
      <c r="CA5" s="833">
        <f t="shared" si="6"/>
        <v>116.666666666667</v>
      </c>
      <c r="CB5" s="1050" t="str">
        <f t="shared" si="6"/>
        <v>-</v>
      </c>
      <c r="CC5" s="833" t="str">
        <f t="shared" si="6"/>
        <v>-</v>
      </c>
      <c r="CD5" s="833" t="str">
        <f t="shared" si="6"/>
        <v>-</v>
      </c>
      <c r="CE5" s="1063" t="str">
        <f t="shared" si="6"/>
        <v>-</v>
      </c>
      <c r="CF5" s="936">
        <v>999</v>
      </c>
      <c r="CG5" s="936">
        <v>999</v>
      </c>
      <c r="CH5" s="936">
        <v>999</v>
      </c>
      <c r="CI5" s="936">
        <v>999</v>
      </c>
      <c r="CJ5" s="936">
        <v>999</v>
      </c>
      <c r="CL5" s="935" t="s">
        <v>30</v>
      </c>
      <c r="CM5" s="935" t="s">
        <v>30</v>
      </c>
      <c r="CN5" s="935" t="s">
        <v>30</v>
      </c>
      <c r="CO5" s="935" t="s">
        <v>30</v>
      </c>
      <c r="CP5" s="935" t="s">
        <v>30</v>
      </c>
    </row>
    <row r="6" customHeight="1" spans="2:94">
      <c r="B6" s="858"/>
      <c r="C6" s="858"/>
      <c r="D6" s="939" t="s">
        <v>38</v>
      </c>
      <c r="E6" s="940" t="s">
        <v>39</v>
      </c>
      <c r="F6" s="943" t="s">
        <v>40</v>
      </c>
      <c r="G6" s="943" t="s">
        <v>41</v>
      </c>
      <c r="H6" s="943" t="s">
        <v>42</v>
      </c>
      <c r="I6" s="955" t="s">
        <v>43</v>
      </c>
      <c r="J6" s="955" t="s">
        <v>44</v>
      </c>
      <c r="K6" s="956"/>
      <c r="L6" s="577"/>
      <c r="M6" s="957"/>
      <c r="N6" s="957">
        <v>2</v>
      </c>
      <c r="O6" s="957"/>
      <c r="P6" s="957">
        <v>3</v>
      </c>
      <c r="Q6" s="985"/>
      <c r="R6" s="986"/>
      <c r="S6" s="987"/>
      <c r="T6" s="987"/>
      <c r="U6" s="987"/>
      <c r="V6" s="987">
        <v>2</v>
      </c>
      <c r="W6" s="988"/>
      <c r="X6" s="986"/>
      <c r="Y6" s="987"/>
      <c r="Z6" s="987"/>
      <c r="AA6" s="987"/>
      <c r="AB6" s="987"/>
      <c r="AC6" s="988"/>
      <c r="AD6" s="577"/>
      <c r="AE6" s="957"/>
      <c r="AF6" s="957"/>
      <c r="AG6" s="957"/>
      <c r="AH6" s="957"/>
      <c r="AI6" s="985"/>
      <c r="AJ6" s="577"/>
      <c r="AK6" s="957"/>
      <c r="AL6" s="957"/>
      <c r="AM6" s="957"/>
      <c r="AN6" s="957">
        <v>1</v>
      </c>
      <c r="AO6" s="985"/>
      <c r="AP6" s="579"/>
      <c r="AQ6" s="778"/>
      <c r="AR6" s="778">
        <v>3</v>
      </c>
      <c r="AS6" s="778"/>
      <c r="AT6" s="778">
        <v>2</v>
      </c>
      <c r="AU6" s="988"/>
      <c r="AV6" s="579"/>
      <c r="AW6" s="778"/>
      <c r="AX6" s="778">
        <v>3</v>
      </c>
      <c r="AY6" s="778"/>
      <c r="AZ6" s="778">
        <v>2</v>
      </c>
      <c r="BA6" s="988"/>
      <c r="BB6" s="579"/>
      <c r="BC6" s="778"/>
      <c r="BD6" s="778">
        <v>0.15</v>
      </c>
      <c r="BE6" s="778"/>
      <c r="BF6" s="778">
        <v>0.17</v>
      </c>
      <c r="BG6" s="988"/>
      <c r="BH6" s="598">
        <f t="shared" si="0"/>
        <v>0</v>
      </c>
      <c r="BI6" s="1035">
        <f t="shared" si="1"/>
        <v>0</v>
      </c>
      <c r="BJ6" s="1035">
        <f t="shared" si="2"/>
        <v>2</v>
      </c>
      <c r="BK6" s="1035">
        <f t="shared" si="3"/>
        <v>0</v>
      </c>
      <c r="BL6" s="1035">
        <f t="shared" si="4"/>
        <v>5</v>
      </c>
      <c r="BM6" s="988"/>
      <c r="BN6" s="578"/>
      <c r="BO6" s="546"/>
      <c r="BP6" s="546"/>
      <c r="BQ6" s="546"/>
      <c r="BR6" s="546"/>
      <c r="BS6" s="988"/>
      <c r="BT6" s="599">
        <f t="shared" si="7"/>
        <v>0</v>
      </c>
      <c r="BU6" s="1051">
        <f t="shared" si="5"/>
        <v>0</v>
      </c>
      <c r="BV6" s="1051">
        <f t="shared" si="5"/>
        <v>2</v>
      </c>
      <c r="BW6" s="1051">
        <f t="shared" si="5"/>
        <v>0</v>
      </c>
      <c r="BX6" s="1051">
        <f t="shared" si="5"/>
        <v>5</v>
      </c>
      <c r="BY6" s="988"/>
      <c r="BZ6" s="836" t="str">
        <f t="shared" si="8"/>
        <v>-</v>
      </c>
      <c r="CA6" s="837" t="str">
        <f t="shared" si="6"/>
        <v>-</v>
      </c>
      <c r="CB6" s="837">
        <f t="shared" si="6"/>
        <v>93.3333333333333</v>
      </c>
      <c r="CC6" s="837" t="str">
        <f t="shared" si="6"/>
        <v>-</v>
      </c>
      <c r="CD6" s="837">
        <f t="shared" si="6"/>
        <v>205.882352941176</v>
      </c>
      <c r="CE6" s="1064" t="str">
        <f t="shared" si="6"/>
        <v>-</v>
      </c>
      <c r="CF6" s="936">
        <v>999</v>
      </c>
      <c r="CG6" s="936">
        <v>999</v>
      </c>
      <c r="CH6" s="936">
        <v>999</v>
      </c>
      <c r="CI6" s="936">
        <v>999</v>
      </c>
      <c r="CJ6" s="936">
        <v>999</v>
      </c>
      <c r="CL6" s="935" t="s">
        <v>30</v>
      </c>
      <c r="CM6" s="935" t="s">
        <v>30</v>
      </c>
      <c r="CN6" s="935" t="s">
        <v>30</v>
      </c>
      <c r="CO6" s="935" t="s">
        <v>30</v>
      </c>
      <c r="CP6" s="935" t="s">
        <v>30</v>
      </c>
    </row>
    <row r="7" customHeight="1" spans="2:94">
      <c r="B7" s="606" t="s">
        <v>45</v>
      </c>
      <c r="C7" s="606"/>
      <c r="D7" s="619" t="s">
        <v>46</v>
      </c>
      <c r="E7" s="851" t="s">
        <v>47</v>
      </c>
      <c r="F7" s="944" t="s">
        <v>48</v>
      </c>
      <c r="G7" s="944" t="s">
        <v>49</v>
      </c>
      <c r="H7" s="944" t="s">
        <v>50</v>
      </c>
      <c r="I7" s="944" t="s">
        <v>51</v>
      </c>
      <c r="J7" s="941" t="s">
        <v>52</v>
      </c>
      <c r="K7" s="958"/>
      <c r="L7" s="703">
        <v>5</v>
      </c>
      <c r="M7" s="704">
        <v>3</v>
      </c>
      <c r="N7" s="704">
        <v>2</v>
      </c>
      <c r="O7" s="704">
        <v>2</v>
      </c>
      <c r="P7" s="704">
        <v>5</v>
      </c>
      <c r="Q7" s="976"/>
      <c r="R7" s="977"/>
      <c r="S7" s="978">
        <v>10</v>
      </c>
      <c r="T7" s="978">
        <v>2</v>
      </c>
      <c r="U7" s="978">
        <v>7</v>
      </c>
      <c r="V7" s="978"/>
      <c r="W7" s="979"/>
      <c r="X7" s="977"/>
      <c r="Y7" s="978"/>
      <c r="Z7" s="978"/>
      <c r="AA7" s="978"/>
      <c r="AB7" s="978"/>
      <c r="AC7" s="979"/>
      <c r="AD7" s="703"/>
      <c r="AE7" s="704"/>
      <c r="AF7" s="704"/>
      <c r="AG7" s="704"/>
      <c r="AH7" s="704"/>
      <c r="AI7" s="976"/>
      <c r="AJ7" s="703"/>
      <c r="AK7" s="704">
        <v>1</v>
      </c>
      <c r="AL7" s="704"/>
      <c r="AM7" s="704"/>
      <c r="AN7" s="704"/>
      <c r="AO7" s="976"/>
      <c r="AP7" s="1018"/>
      <c r="AQ7" s="1019">
        <v>1</v>
      </c>
      <c r="AR7" s="1019"/>
      <c r="AS7" s="1019"/>
      <c r="AT7" s="1019"/>
      <c r="AU7" s="979"/>
      <c r="AV7" s="1018"/>
      <c r="AW7" s="1019">
        <v>1</v>
      </c>
      <c r="AX7" s="1019"/>
      <c r="AY7" s="1019"/>
      <c r="AZ7" s="1019"/>
      <c r="BA7" s="979"/>
      <c r="BB7" s="1018"/>
      <c r="BC7" s="1019">
        <v>0.12</v>
      </c>
      <c r="BD7" s="1019"/>
      <c r="BE7" s="1019"/>
      <c r="BF7" s="1019"/>
      <c r="BG7" s="979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9"/>
      <c r="BN7" s="1002"/>
      <c r="BO7" s="1003"/>
      <c r="BP7" s="1003"/>
      <c r="BQ7" s="1003"/>
      <c r="BR7" s="1003"/>
      <c r="BS7" s="979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9"/>
      <c r="BZ7" s="1045" t="str">
        <f t="shared" si="8"/>
        <v>-</v>
      </c>
      <c r="CA7" s="1046">
        <f t="shared" si="6"/>
        <v>758.333333333333</v>
      </c>
      <c r="CB7" s="1046" t="str">
        <f t="shared" si="6"/>
        <v>-</v>
      </c>
      <c r="CC7" s="1046" t="str">
        <f t="shared" si="6"/>
        <v>-</v>
      </c>
      <c r="CD7" s="1046" t="str">
        <f t="shared" si="6"/>
        <v>-</v>
      </c>
      <c r="CE7" s="1062" t="str">
        <f t="shared" si="6"/>
        <v>-</v>
      </c>
      <c r="CF7" s="936">
        <v>1880</v>
      </c>
      <c r="CG7" s="936">
        <v>1880</v>
      </c>
      <c r="CH7" s="936">
        <v>1880</v>
      </c>
      <c r="CI7" s="936">
        <v>1880</v>
      </c>
      <c r="CJ7" s="936">
        <v>1880</v>
      </c>
      <c r="CL7" s="935" t="s">
        <v>30</v>
      </c>
      <c r="CM7" s="935" t="s">
        <v>30</v>
      </c>
      <c r="CN7" s="935" t="s">
        <v>30</v>
      </c>
      <c r="CO7" s="935" t="s">
        <v>30</v>
      </c>
      <c r="CP7" s="935" t="s">
        <v>30</v>
      </c>
    </row>
    <row r="8" customHeight="1" spans="2:94">
      <c r="B8" s="854"/>
      <c r="C8" s="854"/>
      <c r="D8" s="619" t="s">
        <v>53</v>
      </c>
      <c r="E8" s="851" t="s">
        <v>54</v>
      </c>
      <c r="F8" s="945" t="s">
        <v>55</v>
      </c>
      <c r="G8" s="945" t="s">
        <v>56</v>
      </c>
      <c r="H8" s="945" t="s">
        <v>57</v>
      </c>
      <c r="I8" s="942" t="s">
        <v>58</v>
      </c>
      <c r="J8" s="942" t="s">
        <v>59</v>
      </c>
      <c r="K8" s="959"/>
      <c r="L8" s="566">
        <v>2</v>
      </c>
      <c r="M8" s="954">
        <v>2</v>
      </c>
      <c r="N8" s="954">
        <v>1</v>
      </c>
      <c r="O8" s="954">
        <v>2</v>
      </c>
      <c r="P8" s="954">
        <v>5</v>
      </c>
      <c r="Q8" s="980"/>
      <c r="R8" s="989">
        <v>10</v>
      </c>
      <c r="S8" s="982">
        <v>10</v>
      </c>
      <c r="T8" s="982"/>
      <c r="U8" s="982">
        <v>3</v>
      </c>
      <c r="V8" s="982"/>
      <c r="W8" s="984"/>
      <c r="X8" s="989"/>
      <c r="Y8" s="982"/>
      <c r="Z8" s="982"/>
      <c r="AA8" s="982"/>
      <c r="AB8" s="982"/>
      <c r="AC8" s="984"/>
      <c r="AD8" s="566"/>
      <c r="AE8" s="954"/>
      <c r="AF8" s="954"/>
      <c r="AG8" s="954"/>
      <c r="AH8" s="954">
        <v>1</v>
      </c>
      <c r="AI8" s="980"/>
      <c r="AJ8" s="566">
        <v>2</v>
      </c>
      <c r="AK8" s="954">
        <v>1</v>
      </c>
      <c r="AL8" s="954">
        <v>2</v>
      </c>
      <c r="AM8" s="954"/>
      <c r="AN8" s="954">
        <v>2</v>
      </c>
      <c r="AO8" s="980"/>
      <c r="AP8" s="568">
        <v>2</v>
      </c>
      <c r="AQ8" s="773">
        <v>2</v>
      </c>
      <c r="AR8" s="773">
        <v>3</v>
      </c>
      <c r="AS8" s="773">
        <v>1</v>
      </c>
      <c r="AT8" s="773">
        <v>2</v>
      </c>
      <c r="AU8" s="984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84"/>
      <c r="BB8" s="568">
        <v>0.24</v>
      </c>
      <c r="BC8" s="773">
        <v>0.17</v>
      </c>
      <c r="BD8" s="773">
        <v>0.31</v>
      </c>
      <c r="BE8" s="773">
        <v>0.05</v>
      </c>
      <c r="BF8" s="773">
        <v>0.39</v>
      </c>
      <c r="BG8" s="984"/>
      <c r="BH8" s="586">
        <f t="shared" si="0"/>
        <v>12</v>
      </c>
      <c r="BI8" s="1033">
        <f t="shared" si="1"/>
        <v>12</v>
      </c>
      <c r="BJ8" s="1033">
        <f t="shared" si="2"/>
        <v>1</v>
      </c>
      <c r="BK8" s="1033">
        <f t="shared" si="3"/>
        <v>5</v>
      </c>
      <c r="BL8" s="1033">
        <f t="shared" si="4"/>
        <v>5</v>
      </c>
      <c r="BM8" s="984"/>
      <c r="BN8" s="567"/>
      <c r="BO8" s="537"/>
      <c r="BP8" s="537"/>
      <c r="BQ8" s="537"/>
      <c r="BR8" s="537"/>
      <c r="BS8" s="984"/>
      <c r="BT8" s="587">
        <f t="shared" si="7"/>
        <v>12</v>
      </c>
      <c r="BU8" s="1047">
        <f t="shared" si="5"/>
        <v>12</v>
      </c>
      <c r="BV8" s="1047">
        <f t="shared" si="5"/>
        <v>1</v>
      </c>
      <c r="BW8" s="1047">
        <f t="shared" si="5"/>
        <v>5</v>
      </c>
      <c r="BX8" s="1047">
        <f t="shared" si="5"/>
        <v>5</v>
      </c>
      <c r="BY8" s="984"/>
      <c r="BZ8" s="832">
        <f t="shared" si="8"/>
        <v>350</v>
      </c>
      <c r="CA8" s="833">
        <f t="shared" si="6"/>
        <v>494.117647058823</v>
      </c>
      <c r="CB8" s="833">
        <f t="shared" si="6"/>
        <v>22.5806451612903</v>
      </c>
      <c r="CC8" s="833">
        <f t="shared" si="6"/>
        <v>700</v>
      </c>
      <c r="CD8" s="833">
        <f t="shared" si="6"/>
        <v>89.7435897435897</v>
      </c>
      <c r="CE8" s="1063" t="str">
        <f t="shared" si="6"/>
        <v>-</v>
      </c>
      <c r="CF8" s="936">
        <v>1880</v>
      </c>
      <c r="CG8" s="936">
        <v>1880</v>
      </c>
      <c r="CH8" s="936">
        <v>1880</v>
      </c>
      <c r="CI8" s="936">
        <v>1880</v>
      </c>
      <c r="CJ8" s="936">
        <v>1880</v>
      </c>
      <c r="CL8" s="935" t="s">
        <v>30</v>
      </c>
      <c r="CM8" s="935" t="s">
        <v>30</v>
      </c>
      <c r="CN8" s="935" t="s">
        <v>30</v>
      </c>
      <c r="CO8" s="935" t="s">
        <v>30</v>
      </c>
      <c r="CP8" s="935" t="s">
        <v>30</v>
      </c>
    </row>
    <row r="9" customHeight="1" spans="2:94">
      <c r="B9" s="854"/>
      <c r="C9" s="854"/>
      <c r="D9" s="619" t="s">
        <v>60</v>
      </c>
      <c r="E9" s="851" t="s">
        <v>61</v>
      </c>
      <c r="F9" s="945" t="s">
        <v>62</v>
      </c>
      <c r="G9" s="945" t="s">
        <v>63</v>
      </c>
      <c r="H9" s="945" t="s">
        <v>64</v>
      </c>
      <c r="I9" s="942" t="s">
        <v>65</v>
      </c>
      <c r="J9" s="942" t="s">
        <v>66</v>
      </c>
      <c r="K9" s="959"/>
      <c r="L9" s="566">
        <v>5</v>
      </c>
      <c r="M9" s="954">
        <v>2</v>
      </c>
      <c r="N9" s="954">
        <v>2</v>
      </c>
      <c r="O9" s="954">
        <v>2</v>
      </c>
      <c r="P9" s="954">
        <v>3</v>
      </c>
      <c r="Q9" s="980"/>
      <c r="R9" s="989"/>
      <c r="S9" s="982">
        <v>5</v>
      </c>
      <c r="T9" s="982">
        <v>8</v>
      </c>
      <c r="U9" s="982">
        <v>7</v>
      </c>
      <c r="V9" s="982">
        <v>10</v>
      </c>
      <c r="W9" s="984"/>
      <c r="X9" s="989"/>
      <c r="Y9" s="982"/>
      <c r="Z9" s="982"/>
      <c r="AA9" s="982"/>
      <c r="AB9" s="982"/>
      <c r="AC9" s="984"/>
      <c r="AD9" s="566"/>
      <c r="AE9" s="954"/>
      <c r="AF9" s="954"/>
      <c r="AG9" s="954"/>
      <c r="AH9" s="954"/>
      <c r="AI9" s="980"/>
      <c r="AJ9" s="566"/>
      <c r="AK9" s="954"/>
      <c r="AL9" s="954"/>
      <c r="AM9" s="954"/>
      <c r="AN9" s="954"/>
      <c r="AO9" s="980"/>
      <c r="AP9" s="568"/>
      <c r="AQ9" s="773"/>
      <c r="AR9" s="773"/>
      <c r="AS9" s="773"/>
      <c r="AT9" s="773"/>
      <c r="AU9" s="984"/>
      <c r="AV9" s="568"/>
      <c r="AW9" s="773"/>
      <c r="AX9" s="773"/>
      <c r="AY9" s="773"/>
      <c r="AZ9" s="773"/>
      <c r="BA9" s="984"/>
      <c r="BB9" s="568"/>
      <c r="BC9" s="773"/>
      <c r="BD9" s="773"/>
      <c r="BE9" s="773"/>
      <c r="BF9" s="773"/>
      <c r="BG9" s="984"/>
      <c r="BH9" s="586">
        <f t="shared" si="0"/>
        <v>5</v>
      </c>
      <c r="BI9" s="1033">
        <f t="shared" si="1"/>
        <v>7</v>
      </c>
      <c r="BJ9" s="1033">
        <f t="shared" si="2"/>
        <v>10</v>
      </c>
      <c r="BK9" s="1033">
        <f t="shared" si="3"/>
        <v>9</v>
      </c>
      <c r="BL9" s="1033">
        <f t="shared" si="4"/>
        <v>13</v>
      </c>
      <c r="BM9" s="984"/>
      <c r="BN9" s="567"/>
      <c r="BO9" s="537"/>
      <c r="BP9" s="537"/>
      <c r="BQ9" s="537"/>
      <c r="BR9" s="537"/>
      <c r="BS9" s="984"/>
      <c r="BT9" s="587">
        <f t="shared" si="7"/>
        <v>5</v>
      </c>
      <c r="BU9" s="1047">
        <f t="shared" si="5"/>
        <v>7</v>
      </c>
      <c r="BV9" s="1047">
        <f t="shared" si="5"/>
        <v>10</v>
      </c>
      <c r="BW9" s="1047">
        <f t="shared" si="5"/>
        <v>9</v>
      </c>
      <c r="BX9" s="1047">
        <f t="shared" si="5"/>
        <v>13</v>
      </c>
      <c r="BY9" s="984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3" t="str">
        <f t="shared" si="6"/>
        <v>-</v>
      </c>
      <c r="CF9" s="936">
        <v>1880</v>
      </c>
      <c r="CG9" s="936">
        <v>1880</v>
      </c>
      <c r="CH9" s="936">
        <v>1880</v>
      </c>
      <c r="CI9" s="936">
        <v>1880</v>
      </c>
      <c r="CJ9" s="936">
        <v>1880</v>
      </c>
      <c r="CL9" s="935" t="s">
        <v>30</v>
      </c>
      <c r="CM9" s="935" t="s">
        <v>30</v>
      </c>
      <c r="CN9" s="935" t="s">
        <v>30</v>
      </c>
      <c r="CO9" s="935" t="s">
        <v>30</v>
      </c>
      <c r="CP9" s="935" t="s">
        <v>30</v>
      </c>
    </row>
    <row r="10" customHeight="1" spans="2:94">
      <c r="B10" s="858"/>
      <c r="C10" s="858"/>
      <c r="D10" s="939" t="s">
        <v>67</v>
      </c>
      <c r="E10" s="940" t="s">
        <v>68</v>
      </c>
      <c r="F10" s="943" t="s">
        <v>69</v>
      </c>
      <c r="G10" s="943" t="s">
        <v>70</v>
      </c>
      <c r="H10" s="943" t="s">
        <v>71</v>
      </c>
      <c r="I10" s="955" t="s">
        <v>72</v>
      </c>
      <c r="J10" s="955" t="s">
        <v>73</v>
      </c>
      <c r="K10" s="960"/>
      <c r="L10" s="577">
        <v>3</v>
      </c>
      <c r="M10" s="957">
        <v>2</v>
      </c>
      <c r="N10" s="957">
        <v>3</v>
      </c>
      <c r="O10" s="957">
        <v>3</v>
      </c>
      <c r="P10" s="957">
        <v>3</v>
      </c>
      <c r="Q10" s="985"/>
      <c r="R10" s="986">
        <v>5</v>
      </c>
      <c r="S10" s="987">
        <v>2</v>
      </c>
      <c r="T10" s="987">
        <v>2</v>
      </c>
      <c r="U10" s="987">
        <v>2</v>
      </c>
      <c r="V10" s="987">
        <v>2</v>
      </c>
      <c r="W10" s="988"/>
      <c r="X10" s="986"/>
      <c r="Y10" s="987"/>
      <c r="Z10" s="987"/>
      <c r="AA10" s="987"/>
      <c r="AB10" s="987"/>
      <c r="AC10" s="988"/>
      <c r="AD10" s="577"/>
      <c r="AE10" s="957">
        <v>1</v>
      </c>
      <c r="AF10" s="957"/>
      <c r="AG10" s="957"/>
      <c r="AH10" s="957"/>
      <c r="AI10" s="985"/>
      <c r="AJ10" s="577"/>
      <c r="AK10" s="957">
        <v>1</v>
      </c>
      <c r="AL10" s="957"/>
      <c r="AM10" s="957"/>
      <c r="AN10" s="957"/>
      <c r="AO10" s="985"/>
      <c r="AP10" s="579">
        <v>1</v>
      </c>
      <c r="AQ10" s="778">
        <v>1</v>
      </c>
      <c r="AR10" s="778"/>
      <c r="AS10" s="778"/>
      <c r="AT10" s="778"/>
      <c r="AU10" s="988"/>
      <c r="AV10" s="579">
        <v>1</v>
      </c>
      <c r="AW10" s="778">
        <v>1</v>
      </c>
      <c r="AX10" s="778"/>
      <c r="AY10" s="778"/>
      <c r="AZ10" s="778"/>
      <c r="BA10" s="988"/>
      <c r="BB10" s="579">
        <v>0.05</v>
      </c>
      <c r="BC10" s="778">
        <v>0.27</v>
      </c>
      <c r="BD10" s="778"/>
      <c r="BE10" s="778"/>
      <c r="BF10" s="778"/>
      <c r="BG10" s="988"/>
      <c r="BH10" s="598">
        <f t="shared" si="0"/>
        <v>8</v>
      </c>
      <c r="BI10" s="1035">
        <f t="shared" si="1"/>
        <v>4</v>
      </c>
      <c r="BJ10" s="1035">
        <f t="shared" si="2"/>
        <v>5</v>
      </c>
      <c r="BK10" s="1035">
        <f t="shared" si="3"/>
        <v>5</v>
      </c>
      <c r="BL10" s="1035">
        <f t="shared" si="4"/>
        <v>5</v>
      </c>
      <c r="BM10" s="988"/>
      <c r="BN10" s="578"/>
      <c r="BO10" s="546"/>
      <c r="BP10" s="546"/>
      <c r="BQ10" s="546"/>
      <c r="BR10" s="546"/>
      <c r="BS10" s="988"/>
      <c r="BT10" s="599">
        <f t="shared" si="7"/>
        <v>8</v>
      </c>
      <c r="BU10" s="1051">
        <f t="shared" si="5"/>
        <v>4</v>
      </c>
      <c r="BV10" s="1051">
        <f t="shared" si="5"/>
        <v>5</v>
      </c>
      <c r="BW10" s="1051">
        <f t="shared" si="5"/>
        <v>5</v>
      </c>
      <c r="BX10" s="1051">
        <f t="shared" si="5"/>
        <v>5</v>
      </c>
      <c r="BY10" s="988"/>
      <c r="BZ10" s="836">
        <f t="shared" si="8"/>
        <v>1120</v>
      </c>
      <c r="CA10" s="837">
        <f t="shared" si="6"/>
        <v>103.703703703704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4" t="str">
        <f t="shared" si="6"/>
        <v>-</v>
      </c>
      <c r="CF10" s="936">
        <v>1880</v>
      </c>
      <c r="CG10" s="936">
        <v>1880</v>
      </c>
      <c r="CH10" s="936">
        <v>1880</v>
      </c>
      <c r="CI10" s="936">
        <v>1880</v>
      </c>
      <c r="CJ10" s="936">
        <v>1880</v>
      </c>
      <c r="CL10" s="935" t="s">
        <v>30</v>
      </c>
      <c r="CM10" s="935" t="s">
        <v>30</v>
      </c>
      <c r="CN10" s="935" t="s">
        <v>30</v>
      </c>
      <c r="CO10" s="935" t="s">
        <v>30</v>
      </c>
      <c r="CP10" s="935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4" t="s">
        <v>75</v>
      </c>
      <c r="G11" s="944" t="s">
        <v>76</v>
      </c>
      <c r="H11" s="944" t="s">
        <v>77</v>
      </c>
      <c r="I11" s="941" t="s">
        <v>78</v>
      </c>
      <c r="J11" s="941" t="s">
        <v>79</v>
      </c>
      <c r="K11" s="961" t="s">
        <v>80</v>
      </c>
      <c r="L11" s="703">
        <v>3</v>
      </c>
      <c r="M11" s="704">
        <v>2</v>
      </c>
      <c r="N11" s="704">
        <v>5</v>
      </c>
      <c r="O11" s="704">
        <v>2</v>
      </c>
      <c r="P11" s="704">
        <v>2</v>
      </c>
      <c r="Q11" s="990">
        <v>2</v>
      </c>
      <c r="R11" s="977">
        <v>3</v>
      </c>
      <c r="S11" s="978"/>
      <c r="T11" s="978">
        <v>5</v>
      </c>
      <c r="U11" s="978"/>
      <c r="V11" s="978">
        <v>8</v>
      </c>
      <c r="W11" s="991">
        <v>5</v>
      </c>
      <c r="X11" s="977"/>
      <c r="Y11" s="978">
        <v>10</v>
      </c>
      <c r="Z11" s="978"/>
      <c r="AA11" s="978">
        <v>20</v>
      </c>
      <c r="AB11" s="978"/>
      <c r="AC11" s="991"/>
      <c r="AD11" s="703">
        <v>2</v>
      </c>
      <c r="AE11" s="704">
        <v>5</v>
      </c>
      <c r="AF11" s="704">
        <v>1</v>
      </c>
      <c r="AG11" s="704">
        <v>1</v>
      </c>
      <c r="AH11" s="704">
        <v>1</v>
      </c>
      <c r="AI11" s="990"/>
      <c r="AJ11" s="703">
        <v>4</v>
      </c>
      <c r="AK11" s="704">
        <v>8</v>
      </c>
      <c r="AL11" s="704">
        <v>5</v>
      </c>
      <c r="AM11" s="704">
        <v>3</v>
      </c>
      <c r="AN11" s="704">
        <v>1</v>
      </c>
      <c r="AO11" s="990">
        <v>2</v>
      </c>
      <c r="AP11" s="1018">
        <v>9</v>
      </c>
      <c r="AQ11" s="1019">
        <v>18</v>
      </c>
      <c r="AR11" s="1019">
        <v>11</v>
      </c>
      <c r="AS11" s="1019">
        <v>14</v>
      </c>
      <c r="AT11" s="1019">
        <v>2</v>
      </c>
      <c r="AU11" s="1022">
        <v>4</v>
      </c>
      <c r="AV11" s="1018">
        <v>13</v>
      </c>
      <c r="AW11" s="1019">
        <v>22</v>
      </c>
      <c r="AX11" s="1019">
        <v>14</v>
      </c>
      <c r="AY11" s="1019">
        <v>16</v>
      </c>
      <c r="AZ11" s="1019">
        <v>2</v>
      </c>
      <c r="BA11" s="1022">
        <v>6</v>
      </c>
      <c r="BB11" s="1018">
        <v>1.1</v>
      </c>
      <c r="BC11" s="1019">
        <v>2.28</v>
      </c>
      <c r="BD11" s="1019">
        <v>1.1</v>
      </c>
      <c r="BE11" s="1019">
        <v>1.1</v>
      </c>
      <c r="BF11" s="1019">
        <v>0.67</v>
      </c>
      <c r="BG11" s="1022">
        <v>0.37</v>
      </c>
      <c r="BH11" s="1036">
        <f t="shared" si="0"/>
        <v>6</v>
      </c>
      <c r="BI11" s="799">
        <f t="shared" si="1"/>
        <v>12</v>
      </c>
      <c r="BJ11" s="799">
        <f t="shared" si="2"/>
        <v>10</v>
      </c>
      <c r="BK11" s="799">
        <f t="shared" si="3"/>
        <v>22</v>
      </c>
      <c r="BL11" s="799">
        <f t="shared" si="4"/>
        <v>10</v>
      </c>
      <c r="BM11" s="1041">
        <f>IF($A$1="补货",Q11+W11+AC11,Q11)</f>
        <v>7</v>
      </c>
      <c r="BN11" s="1002">
        <v>5</v>
      </c>
      <c r="BO11" s="1003">
        <v>5</v>
      </c>
      <c r="BP11" s="1003"/>
      <c r="BQ11" s="1003"/>
      <c r="BR11" s="1003"/>
      <c r="BS11" s="991"/>
      <c r="BT11" s="798">
        <f t="shared" si="7"/>
        <v>11</v>
      </c>
      <c r="BU11" s="814">
        <f t="shared" si="5"/>
        <v>17</v>
      </c>
      <c r="BV11" s="814">
        <f t="shared" si="5"/>
        <v>10</v>
      </c>
      <c r="BW11" s="814">
        <f t="shared" si="5"/>
        <v>22</v>
      </c>
      <c r="BX11" s="814">
        <f t="shared" si="5"/>
        <v>10</v>
      </c>
      <c r="BY11" s="1052">
        <f t="shared" si="5"/>
        <v>7</v>
      </c>
      <c r="BZ11" s="1045">
        <f t="shared" si="8"/>
        <v>70</v>
      </c>
      <c r="CA11" s="1046">
        <f t="shared" si="6"/>
        <v>52.1929824561404</v>
      </c>
      <c r="CB11" s="1046">
        <f t="shared" si="6"/>
        <v>63.6363636363636</v>
      </c>
      <c r="CC11" s="1046">
        <f t="shared" si="6"/>
        <v>140</v>
      </c>
      <c r="CD11" s="1046">
        <f t="shared" si="6"/>
        <v>104.477611940299</v>
      </c>
      <c r="CE11" s="1065">
        <f t="shared" si="6"/>
        <v>132.432432432432</v>
      </c>
      <c r="CF11" s="936">
        <v>1980</v>
      </c>
      <c r="CG11" s="936">
        <v>1980</v>
      </c>
      <c r="CH11" s="936">
        <v>1980</v>
      </c>
      <c r="CI11" s="936">
        <v>1980</v>
      </c>
      <c r="CJ11" s="936">
        <v>1980</v>
      </c>
      <c r="CK11" s="936">
        <v>1980</v>
      </c>
      <c r="CL11" s="935" t="s">
        <v>30</v>
      </c>
      <c r="CM11" s="935" t="s">
        <v>30</v>
      </c>
      <c r="CN11" s="935" t="s">
        <v>30</v>
      </c>
      <c r="CO11" s="935" t="s">
        <v>30</v>
      </c>
      <c r="CP11" s="935" t="s">
        <v>30</v>
      </c>
      <c r="CQ11" s="935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3" t="s">
        <v>81</v>
      </c>
      <c r="G12" s="943" t="s">
        <v>82</v>
      </c>
      <c r="H12" s="943" t="s">
        <v>83</v>
      </c>
      <c r="I12" s="955" t="s">
        <v>84</v>
      </c>
      <c r="J12" s="955" t="s">
        <v>85</v>
      </c>
      <c r="K12" s="962" t="s">
        <v>86</v>
      </c>
      <c r="L12" s="577">
        <v>2</v>
      </c>
      <c r="M12" s="957">
        <v>6</v>
      </c>
      <c r="N12" s="957">
        <v>6</v>
      </c>
      <c r="O12" s="957">
        <v>3</v>
      </c>
      <c r="P12" s="957">
        <v>2</v>
      </c>
      <c r="Q12" s="992">
        <v>4</v>
      </c>
      <c r="R12" s="993">
        <v>3</v>
      </c>
      <c r="S12" s="994"/>
      <c r="T12" s="994">
        <v>31</v>
      </c>
      <c r="U12" s="994">
        <v>3</v>
      </c>
      <c r="V12" s="994"/>
      <c r="W12" s="995">
        <v>6</v>
      </c>
      <c r="X12" s="993"/>
      <c r="Y12" s="994">
        <v>10</v>
      </c>
      <c r="Z12" s="994"/>
      <c r="AA12" s="994"/>
      <c r="AB12" s="994"/>
      <c r="AC12" s="995"/>
      <c r="AD12" s="577">
        <v>3</v>
      </c>
      <c r="AE12" s="957">
        <v>5</v>
      </c>
      <c r="AF12" s="957">
        <v>2</v>
      </c>
      <c r="AG12" s="957">
        <v>3</v>
      </c>
      <c r="AH12" s="957"/>
      <c r="AI12" s="992"/>
      <c r="AJ12" s="577">
        <v>10</v>
      </c>
      <c r="AK12" s="957">
        <v>9</v>
      </c>
      <c r="AL12" s="957">
        <v>8</v>
      </c>
      <c r="AM12" s="957">
        <v>4</v>
      </c>
      <c r="AN12" s="957">
        <v>3</v>
      </c>
      <c r="AO12" s="992">
        <v>3</v>
      </c>
      <c r="AP12" s="1023">
        <v>14</v>
      </c>
      <c r="AQ12" s="1024">
        <v>22</v>
      </c>
      <c r="AR12" s="1024">
        <v>14</v>
      </c>
      <c r="AS12" s="1024">
        <v>7</v>
      </c>
      <c r="AT12" s="1024">
        <v>5</v>
      </c>
      <c r="AU12" s="1025">
        <v>4</v>
      </c>
      <c r="AV12" s="1023">
        <v>17</v>
      </c>
      <c r="AW12" s="1024">
        <v>27</v>
      </c>
      <c r="AX12" s="1024">
        <v>22</v>
      </c>
      <c r="AY12" s="1024">
        <v>9</v>
      </c>
      <c r="AZ12" s="1024">
        <v>5</v>
      </c>
      <c r="BA12" s="1025">
        <v>4</v>
      </c>
      <c r="BB12" s="1023">
        <v>1.9</v>
      </c>
      <c r="BC12" s="1024">
        <v>2.92</v>
      </c>
      <c r="BD12" s="1024">
        <v>2.04</v>
      </c>
      <c r="BE12" s="1024">
        <v>1.47</v>
      </c>
      <c r="BF12" s="1024">
        <v>0.46</v>
      </c>
      <c r="BG12" s="1025">
        <v>0.41</v>
      </c>
      <c r="BH12" s="802">
        <f t="shared" si="0"/>
        <v>5</v>
      </c>
      <c r="BI12" s="803">
        <f t="shared" si="1"/>
        <v>16</v>
      </c>
      <c r="BJ12" s="803">
        <f t="shared" si="2"/>
        <v>37</v>
      </c>
      <c r="BK12" s="803">
        <f t="shared" si="3"/>
        <v>6</v>
      </c>
      <c r="BL12" s="803">
        <f t="shared" si="4"/>
        <v>2</v>
      </c>
      <c r="BM12" s="1042">
        <f>IF($A$1="补货",Q12+W12+AC12,Q12)</f>
        <v>10</v>
      </c>
      <c r="BN12" s="1008">
        <v>10</v>
      </c>
      <c r="BO12" s="1009">
        <v>5</v>
      </c>
      <c r="BP12" s="1009"/>
      <c r="BQ12" s="1009">
        <v>5</v>
      </c>
      <c r="BR12" s="1009">
        <v>5</v>
      </c>
      <c r="BS12" s="995"/>
      <c r="BT12" s="817">
        <f t="shared" si="7"/>
        <v>15</v>
      </c>
      <c r="BU12" s="818">
        <f t="shared" si="5"/>
        <v>21</v>
      </c>
      <c r="BV12" s="818">
        <f t="shared" si="5"/>
        <v>37</v>
      </c>
      <c r="BW12" s="818">
        <f t="shared" si="5"/>
        <v>11</v>
      </c>
      <c r="BX12" s="818">
        <f t="shared" si="5"/>
        <v>7</v>
      </c>
      <c r="BY12" s="1053">
        <f t="shared" si="5"/>
        <v>10</v>
      </c>
      <c r="BZ12" s="1054">
        <f t="shared" si="8"/>
        <v>55.2631578947368</v>
      </c>
      <c r="CA12" s="1055">
        <f t="shared" si="6"/>
        <v>50.3424657534247</v>
      </c>
      <c r="CB12" s="1055">
        <f t="shared" si="6"/>
        <v>126.960784313725</v>
      </c>
      <c r="CC12" s="1055">
        <f t="shared" si="6"/>
        <v>52.3809523809524</v>
      </c>
      <c r="CD12" s="1055">
        <f t="shared" si="6"/>
        <v>106.521739130435</v>
      </c>
      <c r="CE12" s="1066">
        <f t="shared" si="6"/>
        <v>170.731707317073</v>
      </c>
      <c r="CF12" s="936">
        <v>1700</v>
      </c>
      <c r="CG12" s="936">
        <v>1980</v>
      </c>
      <c r="CH12" s="936">
        <v>1980</v>
      </c>
      <c r="CI12" s="936">
        <v>1980</v>
      </c>
      <c r="CJ12" s="936">
        <v>1880</v>
      </c>
      <c r="CK12" s="936">
        <v>1980</v>
      </c>
      <c r="CL12" s="935" t="s">
        <v>30</v>
      </c>
      <c r="CM12" s="935" t="s">
        <v>30</v>
      </c>
      <c r="CN12" s="935" t="s">
        <v>30</v>
      </c>
      <c r="CO12" s="935" t="s">
        <v>30</v>
      </c>
      <c r="CP12" s="935" t="s">
        <v>30</v>
      </c>
      <c r="CQ12" s="935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4" t="s">
        <v>88</v>
      </c>
      <c r="G13" s="944" t="s">
        <v>89</v>
      </c>
      <c r="H13" s="944" t="s">
        <v>90</v>
      </c>
      <c r="I13" s="944" t="s">
        <v>91</v>
      </c>
      <c r="J13" s="944" t="s">
        <v>92</v>
      </c>
      <c r="K13" s="958"/>
      <c r="L13" s="703">
        <v>7</v>
      </c>
      <c r="M13" s="704">
        <v>8</v>
      </c>
      <c r="N13" s="704">
        <v>4</v>
      </c>
      <c r="O13" s="704">
        <v>4</v>
      </c>
      <c r="P13" s="704">
        <v>3</v>
      </c>
      <c r="Q13" s="976"/>
      <c r="R13" s="977">
        <v>15</v>
      </c>
      <c r="S13" s="978">
        <v>2</v>
      </c>
      <c r="T13" s="978">
        <v>18</v>
      </c>
      <c r="U13" s="978"/>
      <c r="V13" s="978">
        <v>11</v>
      </c>
      <c r="W13" s="979"/>
      <c r="X13" s="977"/>
      <c r="Y13" s="978">
        <v>20</v>
      </c>
      <c r="Z13" s="978"/>
      <c r="AA13" s="978"/>
      <c r="AB13" s="978"/>
      <c r="AC13" s="979"/>
      <c r="AD13" s="703">
        <v>8</v>
      </c>
      <c r="AE13" s="704">
        <v>3</v>
      </c>
      <c r="AF13" s="704">
        <v>3</v>
      </c>
      <c r="AG13" s="704">
        <v>3</v>
      </c>
      <c r="AH13" s="704">
        <v>1</v>
      </c>
      <c r="AI13" s="976"/>
      <c r="AJ13" s="703">
        <v>24</v>
      </c>
      <c r="AK13" s="704">
        <v>9</v>
      </c>
      <c r="AL13" s="704">
        <v>8</v>
      </c>
      <c r="AM13" s="1015">
        <v>5</v>
      </c>
      <c r="AN13" s="1015">
        <v>1</v>
      </c>
      <c r="AO13" s="976"/>
      <c r="AP13" s="1018">
        <v>36</v>
      </c>
      <c r="AQ13" s="1019">
        <v>22</v>
      </c>
      <c r="AR13" s="1019">
        <v>9</v>
      </c>
      <c r="AS13" s="1026">
        <v>6</v>
      </c>
      <c r="AT13" s="1026">
        <v>2</v>
      </c>
      <c r="AU13" s="979"/>
      <c r="AV13" s="1018">
        <v>47</v>
      </c>
      <c r="AW13" s="1019">
        <v>30</v>
      </c>
      <c r="AX13" s="1019">
        <v>13</v>
      </c>
      <c r="AY13" s="1026">
        <v>8</v>
      </c>
      <c r="AZ13" s="1026">
        <v>3</v>
      </c>
      <c r="BA13" s="979"/>
      <c r="BB13" s="1018">
        <v>5.22</v>
      </c>
      <c r="BC13" s="1019">
        <v>2.32</v>
      </c>
      <c r="BD13" s="1019">
        <v>2.23</v>
      </c>
      <c r="BE13" s="1019">
        <v>1.48</v>
      </c>
      <c r="BF13" s="1019">
        <v>0.34</v>
      </c>
      <c r="BG13" s="979"/>
      <c r="BH13" s="1036">
        <f t="shared" si="0"/>
        <v>22</v>
      </c>
      <c r="BI13" s="799">
        <f t="shared" si="1"/>
        <v>30</v>
      </c>
      <c r="BJ13" s="799">
        <f t="shared" si="2"/>
        <v>22</v>
      </c>
      <c r="BK13" s="799">
        <f t="shared" si="3"/>
        <v>4</v>
      </c>
      <c r="BL13" s="799">
        <f t="shared" si="4"/>
        <v>14</v>
      </c>
      <c r="BM13" s="979"/>
      <c r="BN13" s="1002">
        <v>20</v>
      </c>
      <c r="BO13" s="1003"/>
      <c r="BP13" s="1003"/>
      <c r="BQ13" s="1003">
        <v>10</v>
      </c>
      <c r="BR13" s="1003"/>
      <c r="BS13" s="979"/>
      <c r="BT13" s="798">
        <f t="shared" si="7"/>
        <v>42</v>
      </c>
      <c r="BU13" s="814">
        <f t="shared" si="5"/>
        <v>30</v>
      </c>
      <c r="BV13" s="814">
        <f t="shared" si="5"/>
        <v>22</v>
      </c>
      <c r="BW13" s="814">
        <f t="shared" ref="BW13:BW15" si="9">BK13+BQ13</f>
        <v>14</v>
      </c>
      <c r="BX13" s="814">
        <f t="shared" ref="BX13:BX15" si="10">BL13+BR13</f>
        <v>14</v>
      </c>
      <c r="BY13" s="979"/>
      <c r="BZ13" s="1045">
        <f t="shared" si="8"/>
        <v>56.3218390804598</v>
      </c>
      <c r="CA13" s="1046">
        <f t="shared" si="6"/>
        <v>90.5172413793103</v>
      </c>
      <c r="CB13" s="1046">
        <f t="shared" si="6"/>
        <v>69.0582959641256</v>
      </c>
      <c r="CC13" s="1046">
        <f t="shared" ref="CC13:CC15" si="11">IF(BE13&lt;&gt;0,BW13/BE13*7,"-")</f>
        <v>66.2162162162162</v>
      </c>
      <c r="CD13" s="1046">
        <f t="shared" ref="CD13:CD15" si="12">IF(BF13&lt;&gt;0,BX13/BF13*7,"-")</f>
        <v>288.235294117647</v>
      </c>
      <c r="CE13" s="1062" t="str">
        <f t="shared" si="6"/>
        <v>-</v>
      </c>
      <c r="CF13" s="936">
        <v>1780</v>
      </c>
      <c r="CG13" s="936">
        <v>1780</v>
      </c>
      <c r="CH13" s="936">
        <v>1780</v>
      </c>
      <c r="CI13" s="936">
        <v>1780</v>
      </c>
      <c r="CJ13" s="936">
        <v>1780</v>
      </c>
      <c r="CL13" s="935" t="s">
        <v>30</v>
      </c>
      <c r="CM13" s="935" t="s">
        <v>30</v>
      </c>
      <c r="CN13" s="935" t="s">
        <v>30</v>
      </c>
      <c r="CO13" s="935" t="s">
        <v>30</v>
      </c>
      <c r="CP13" s="935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5" t="s">
        <v>93</v>
      </c>
      <c r="G14" s="945" t="s">
        <v>94</v>
      </c>
      <c r="H14" s="945" t="s">
        <v>95</v>
      </c>
      <c r="I14" s="945" t="s">
        <v>96</v>
      </c>
      <c r="J14" s="945" t="s">
        <v>97</v>
      </c>
      <c r="K14" s="959"/>
      <c r="L14" s="566">
        <v>7</v>
      </c>
      <c r="M14" s="954">
        <v>8</v>
      </c>
      <c r="N14" s="954">
        <v>6</v>
      </c>
      <c r="O14" s="954">
        <v>1</v>
      </c>
      <c r="P14" s="954">
        <v>2</v>
      </c>
      <c r="Q14" s="980"/>
      <c r="R14" s="989">
        <v>30</v>
      </c>
      <c r="S14" s="982">
        <v>21</v>
      </c>
      <c r="T14" s="982">
        <v>10</v>
      </c>
      <c r="U14" s="982">
        <v>14</v>
      </c>
      <c r="V14" s="982">
        <v>13</v>
      </c>
      <c r="W14" s="984"/>
      <c r="X14" s="989"/>
      <c r="Y14" s="982"/>
      <c r="Z14" s="982"/>
      <c r="AA14" s="982"/>
      <c r="AB14" s="982"/>
      <c r="AC14" s="984"/>
      <c r="AD14" s="566">
        <v>5</v>
      </c>
      <c r="AE14" s="954"/>
      <c r="AF14" s="954">
        <v>2</v>
      </c>
      <c r="AG14" s="954">
        <v>1</v>
      </c>
      <c r="AH14" s="954"/>
      <c r="AI14" s="980"/>
      <c r="AJ14" s="566">
        <v>13</v>
      </c>
      <c r="AK14" s="954">
        <v>8</v>
      </c>
      <c r="AL14" s="954">
        <v>3</v>
      </c>
      <c r="AM14" s="1016">
        <v>2</v>
      </c>
      <c r="AN14" s="1016">
        <v>1</v>
      </c>
      <c r="AO14" s="980"/>
      <c r="AP14" s="568">
        <v>25</v>
      </c>
      <c r="AQ14" s="773">
        <v>22</v>
      </c>
      <c r="AR14" s="773">
        <v>4</v>
      </c>
      <c r="AS14" s="1027">
        <v>5</v>
      </c>
      <c r="AT14" s="1027">
        <v>1</v>
      </c>
      <c r="AU14" s="984"/>
      <c r="AV14" s="568">
        <v>39</v>
      </c>
      <c r="AW14" s="773">
        <v>30</v>
      </c>
      <c r="AX14" s="773">
        <v>5</v>
      </c>
      <c r="AY14" s="1027">
        <v>5</v>
      </c>
      <c r="AZ14" s="1027">
        <v>2</v>
      </c>
      <c r="BA14" s="984"/>
      <c r="BB14" s="568">
        <v>3.14</v>
      </c>
      <c r="BC14" s="773">
        <v>1.8</v>
      </c>
      <c r="BD14" s="773">
        <v>0.73</v>
      </c>
      <c r="BE14" s="773">
        <v>0.89</v>
      </c>
      <c r="BF14" s="773">
        <v>0.14</v>
      </c>
      <c r="BG14" s="984"/>
      <c r="BH14" s="586">
        <f t="shared" si="0"/>
        <v>37</v>
      </c>
      <c r="BI14" s="1033">
        <f t="shared" si="1"/>
        <v>29</v>
      </c>
      <c r="BJ14" s="1033">
        <f t="shared" si="2"/>
        <v>16</v>
      </c>
      <c r="BK14" s="1033">
        <f t="shared" si="3"/>
        <v>15</v>
      </c>
      <c r="BL14" s="1033">
        <f t="shared" si="4"/>
        <v>15</v>
      </c>
      <c r="BM14" s="984"/>
      <c r="BN14" s="567"/>
      <c r="BO14" s="537"/>
      <c r="BP14" s="537"/>
      <c r="BQ14" s="537"/>
      <c r="BR14" s="537"/>
      <c r="BS14" s="984"/>
      <c r="BT14" s="587">
        <f t="shared" si="7"/>
        <v>37</v>
      </c>
      <c r="BU14" s="1047">
        <f t="shared" si="5"/>
        <v>29</v>
      </c>
      <c r="BV14" s="1047">
        <f t="shared" si="5"/>
        <v>16</v>
      </c>
      <c r="BW14" s="1047">
        <f t="shared" si="9"/>
        <v>15</v>
      </c>
      <c r="BX14" s="1047">
        <f t="shared" si="10"/>
        <v>15</v>
      </c>
      <c r="BY14" s="984"/>
      <c r="BZ14" s="832">
        <f t="shared" si="8"/>
        <v>82.484076433121</v>
      </c>
      <c r="CA14" s="833">
        <f t="shared" si="6"/>
        <v>112.777777777778</v>
      </c>
      <c r="CB14" s="833">
        <f t="shared" si="6"/>
        <v>153.424657534247</v>
      </c>
      <c r="CC14" s="833">
        <f t="shared" si="11"/>
        <v>117.977528089888</v>
      </c>
      <c r="CD14" s="833">
        <f t="shared" si="12"/>
        <v>750</v>
      </c>
      <c r="CE14" s="1063" t="str">
        <f t="shared" si="6"/>
        <v>-</v>
      </c>
      <c r="CF14" s="936">
        <v>1780</v>
      </c>
      <c r="CG14" s="936">
        <v>1780</v>
      </c>
      <c r="CH14" s="936">
        <v>1780</v>
      </c>
      <c r="CI14" s="936">
        <v>1780</v>
      </c>
      <c r="CJ14" s="936">
        <v>1780</v>
      </c>
      <c r="CL14" s="935" t="s">
        <v>30</v>
      </c>
      <c r="CM14" s="935" t="s">
        <v>30</v>
      </c>
      <c r="CN14" s="935" t="s">
        <v>30</v>
      </c>
      <c r="CO14" s="935" t="s">
        <v>30</v>
      </c>
      <c r="CP14" s="935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3" t="s">
        <v>98</v>
      </c>
      <c r="G15" s="943" t="s">
        <v>99</v>
      </c>
      <c r="H15" s="943" t="s">
        <v>100</v>
      </c>
      <c r="I15" s="943" t="s">
        <v>101</v>
      </c>
      <c r="J15" s="943" t="s">
        <v>102</v>
      </c>
      <c r="K15" s="960"/>
      <c r="L15" s="577"/>
      <c r="M15" s="957"/>
      <c r="N15" s="957">
        <v>10</v>
      </c>
      <c r="O15" s="957">
        <v>5</v>
      </c>
      <c r="P15" s="957">
        <v>2</v>
      </c>
      <c r="Q15" s="985"/>
      <c r="R15" s="986"/>
      <c r="S15" s="987"/>
      <c r="T15" s="987">
        <v>15</v>
      </c>
      <c r="U15" s="987">
        <v>4</v>
      </c>
      <c r="V15" s="987">
        <v>17</v>
      </c>
      <c r="W15" s="988"/>
      <c r="X15" s="986">
        <v>100</v>
      </c>
      <c r="Y15" s="987">
        <v>100</v>
      </c>
      <c r="Z15" s="987"/>
      <c r="AA15" s="987"/>
      <c r="AB15" s="987"/>
      <c r="AC15" s="988"/>
      <c r="AD15" s="577">
        <v>7</v>
      </c>
      <c r="AE15" s="957"/>
      <c r="AF15" s="957">
        <v>3</v>
      </c>
      <c r="AG15" s="957">
        <v>1</v>
      </c>
      <c r="AH15" s="957"/>
      <c r="AI15" s="985"/>
      <c r="AJ15" s="577">
        <v>21</v>
      </c>
      <c r="AK15" s="957">
        <v>5</v>
      </c>
      <c r="AL15" s="957">
        <v>14</v>
      </c>
      <c r="AM15" s="1017">
        <v>3</v>
      </c>
      <c r="AN15" s="1017"/>
      <c r="AO15" s="985"/>
      <c r="AP15" s="579">
        <v>73</v>
      </c>
      <c r="AQ15" s="778">
        <v>40</v>
      </c>
      <c r="AR15" s="778">
        <v>26</v>
      </c>
      <c r="AS15" s="1028">
        <v>6</v>
      </c>
      <c r="AT15" s="1028"/>
      <c r="AU15" s="988"/>
      <c r="AV15" s="579">
        <v>90</v>
      </c>
      <c r="AW15" s="778">
        <v>73</v>
      </c>
      <c r="AX15" s="778">
        <v>35</v>
      </c>
      <c r="AY15" s="1028">
        <v>7</v>
      </c>
      <c r="AZ15" s="1028">
        <v>1</v>
      </c>
      <c r="BA15" s="988"/>
      <c r="BB15" s="579">
        <v>6.48</v>
      </c>
      <c r="BC15" s="778">
        <v>2.89</v>
      </c>
      <c r="BD15" s="778">
        <v>3.23</v>
      </c>
      <c r="BE15" s="778">
        <v>0.68</v>
      </c>
      <c r="BF15" s="778">
        <v>0.02</v>
      </c>
      <c r="BG15" s="988"/>
      <c r="BH15" s="598">
        <f t="shared" si="0"/>
        <v>100</v>
      </c>
      <c r="BI15" s="1035">
        <f t="shared" si="1"/>
        <v>100</v>
      </c>
      <c r="BJ15" s="1035">
        <f t="shared" si="2"/>
        <v>25</v>
      </c>
      <c r="BK15" s="1035">
        <f t="shared" si="3"/>
        <v>9</v>
      </c>
      <c r="BL15" s="1035">
        <f t="shared" si="4"/>
        <v>19</v>
      </c>
      <c r="BM15" s="988"/>
      <c r="BN15" s="578"/>
      <c r="BO15" s="546"/>
      <c r="BP15" s="546"/>
      <c r="BQ15" s="546"/>
      <c r="BR15" s="546"/>
      <c r="BS15" s="988"/>
      <c r="BT15" s="599">
        <f t="shared" si="7"/>
        <v>100</v>
      </c>
      <c r="BU15" s="1051">
        <f t="shared" si="5"/>
        <v>100</v>
      </c>
      <c r="BV15" s="1051">
        <f t="shared" si="5"/>
        <v>25</v>
      </c>
      <c r="BW15" s="1051">
        <f t="shared" si="9"/>
        <v>9</v>
      </c>
      <c r="BX15" s="1051">
        <f t="shared" si="10"/>
        <v>19</v>
      </c>
      <c r="BY15" s="988"/>
      <c r="BZ15" s="836">
        <f t="shared" si="8"/>
        <v>108.024691358025</v>
      </c>
      <c r="CA15" s="837">
        <f t="shared" si="6"/>
        <v>242.214532871972</v>
      </c>
      <c r="CB15" s="837">
        <f t="shared" si="6"/>
        <v>54.1795665634675</v>
      </c>
      <c r="CC15" s="837">
        <f t="shared" si="11"/>
        <v>92.6470588235294</v>
      </c>
      <c r="CD15" s="837">
        <f t="shared" si="12"/>
        <v>6650</v>
      </c>
      <c r="CE15" s="1064" t="str">
        <f t="shared" si="6"/>
        <v>-</v>
      </c>
      <c r="CF15" s="936">
        <v>1780</v>
      </c>
      <c r="CG15" s="936">
        <v>1780</v>
      </c>
      <c r="CH15" s="936">
        <v>1780</v>
      </c>
      <c r="CI15" s="936">
        <v>1780</v>
      </c>
      <c r="CJ15" s="936">
        <v>1780</v>
      </c>
      <c r="CL15" s="935" t="s">
        <v>30</v>
      </c>
      <c r="CM15" s="935" t="s">
        <v>30</v>
      </c>
      <c r="CN15" s="935" t="s">
        <v>30</v>
      </c>
      <c r="CO15" s="935" t="s">
        <v>30</v>
      </c>
      <c r="CP15" s="93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4" t="s">
        <v>104</v>
      </c>
      <c r="G16" s="944" t="s">
        <v>105</v>
      </c>
      <c r="H16" s="944" t="s">
        <v>106</v>
      </c>
      <c r="I16" s="944" t="s">
        <v>107</v>
      </c>
      <c r="J16" s="944" t="s">
        <v>108</v>
      </c>
      <c r="K16" s="958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76"/>
      <c r="R16" s="977">
        <v>21</v>
      </c>
      <c r="S16" s="978">
        <v>15</v>
      </c>
      <c r="T16" s="978">
        <v>6</v>
      </c>
      <c r="U16" s="978">
        <v>13</v>
      </c>
      <c r="V16" s="978">
        <v>7</v>
      </c>
      <c r="W16" s="979"/>
      <c r="X16" s="977"/>
      <c r="Y16" s="978"/>
      <c r="Z16" s="978"/>
      <c r="AA16" s="978"/>
      <c r="AB16" s="978"/>
      <c r="AC16" s="979"/>
      <c r="AD16" s="703">
        <v>1</v>
      </c>
      <c r="AE16" s="704"/>
      <c r="AF16" s="704"/>
      <c r="AG16" s="704"/>
      <c r="AH16" s="704"/>
      <c r="AI16" s="976"/>
      <c r="AJ16" s="703">
        <v>1</v>
      </c>
      <c r="AK16" s="704">
        <v>1</v>
      </c>
      <c r="AL16" s="704">
        <v>2</v>
      </c>
      <c r="AM16" s="704">
        <v>1</v>
      </c>
      <c r="AN16" s="704"/>
      <c r="AO16" s="976"/>
      <c r="AP16" s="1018">
        <v>2</v>
      </c>
      <c r="AQ16" s="1019">
        <v>5</v>
      </c>
      <c r="AR16" s="1019">
        <v>4</v>
      </c>
      <c r="AS16" s="1019">
        <v>1</v>
      </c>
      <c r="AT16" s="1019"/>
      <c r="AU16" s="979"/>
      <c r="AV16" s="1018">
        <v>2</v>
      </c>
      <c r="AW16" s="1019">
        <v>6</v>
      </c>
      <c r="AX16" s="1019">
        <v>5</v>
      </c>
      <c r="AY16" s="1019">
        <v>1</v>
      </c>
      <c r="AZ16" s="1019"/>
      <c r="BA16" s="979"/>
      <c r="BB16" s="1018">
        <v>0.32</v>
      </c>
      <c r="BC16" s="1019">
        <v>0.34</v>
      </c>
      <c r="BD16" s="1019">
        <v>0.36</v>
      </c>
      <c r="BE16" s="1019">
        <v>0.12</v>
      </c>
      <c r="BF16" s="1019"/>
      <c r="BG16" s="979"/>
      <c r="BH16" s="798">
        <f t="shared" si="0"/>
        <v>23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79"/>
      <c r="BN16" s="1002"/>
      <c r="BO16" s="1003"/>
      <c r="BP16" s="1003"/>
      <c r="BQ16" s="1003"/>
      <c r="BR16" s="1003"/>
      <c r="BS16" s="979"/>
      <c r="BT16" s="798">
        <f t="shared" si="7"/>
        <v>23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79"/>
      <c r="BZ16" s="1045">
        <f t="shared" si="8"/>
        <v>503.125</v>
      </c>
      <c r="CA16" s="1046">
        <f t="shared" si="6"/>
        <v>391.176470588235</v>
      </c>
      <c r="CB16" s="1046">
        <f t="shared" si="6"/>
        <v>155.555555555556</v>
      </c>
      <c r="CC16" s="1046">
        <f t="shared" si="6"/>
        <v>933.333333333333</v>
      </c>
      <c r="CD16" s="1046" t="str">
        <f t="shared" si="6"/>
        <v>-</v>
      </c>
      <c r="CE16" s="1062" t="str">
        <f t="shared" si="6"/>
        <v>-</v>
      </c>
      <c r="CF16" s="936">
        <v>1780</v>
      </c>
      <c r="CG16" s="936">
        <v>1780</v>
      </c>
      <c r="CH16" s="936">
        <v>1780</v>
      </c>
      <c r="CI16" s="936">
        <v>1980</v>
      </c>
      <c r="CJ16" s="936">
        <v>1980</v>
      </c>
      <c r="CL16" s="935" t="s">
        <v>30</v>
      </c>
      <c r="CM16" s="935" t="s">
        <v>30</v>
      </c>
      <c r="CN16" s="935" t="s">
        <v>30</v>
      </c>
      <c r="CO16" s="935" t="s">
        <v>30</v>
      </c>
      <c r="CP16" s="935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5" t="s">
        <v>109</v>
      </c>
      <c r="G17" s="945" t="s">
        <v>110</v>
      </c>
      <c r="H17" s="945" t="s">
        <v>111</v>
      </c>
      <c r="I17" s="945" t="s">
        <v>112</v>
      </c>
      <c r="J17" s="945" t="s">
        <v>113</v>
      </c>
      <c r="K17" s="959"/>
      <c r="L17" s="566">
        <v>3</v>
      </c>
      <c r="M17" s="954">
        <v>6</v>
      </c>
      <c r="N17" s="954">
        <v>4</v>
      </c>
      <c r="O17" s="954">
        <v>2</v>
      </c>
      <c r="P17" s="954">
        <v>10</v>
      </c>
      <c r="Q17" s="980"/>
      <c r="R17" s="989">
        <v>19</v>
      </c>
      <c r="S17" s="982">
        <v>24</v>
      </c>
      <c r="T17" s="982">
        <v>16</v>
      </c>
      <c r="U17" s="982">
        <v>20</v>
      </c>
      <c r="V17" s="982">
        <v>5</v>
      </c>
      <c r="W17" s="984"/>
      <c r="X17" s="989"/>
      <c r="Y17" s="982">
        <v>10</v>
      </c>
      <c r="Z17" s="982"/>
      <c r="AA17" s="982"/>
      <c r="AB17" s="982"/>
      <c r="AC17" s="984"/>
      <c r="AD17" s="566">
        <v>2</v>
      </c>
      <c r="AE17" s="954">
        <v>1</v>
      </c>
      <c r="AF17" s="954">
        <v>2</v>
      </c>
      <c r="AG17" s="954"/>
      <c r="AH17" s="954"/>
      <c r="AI17" s="980"/>
      <c r="AJ17" s="566">
        <v>3</v>
      </c>
      <c r="AK17" s="954">
        <v>6</v>
      </c>
      <c r="AL17" s="954">
        <v>3</v>
      </c>
      <c r="AM17" s="954">
        <v>4</v>
      </c>
      <c r="AN17" s="954"/>
      <c r="AO17" s="980"/>
      <c r="AP17" s="568">
        <v>9</v>
      </c>
      <c r="AQ17" s="773">
        <v>14</v>
      </c>
      <c r="AR17" s="773">
        <v>7</v>
      </c>
      <c r="AS17" s="773">
        <v>4</v>
      </c>
      <c r="AT17" s="773"/>
      <c r="AU17" s="984"/>
      <c r="AV17" s="568">
        <v>13</v>
      </c>
      <c r="AW17" s="773">
        <v>18</v>
      </c>
      <c r="AX17" s="773">
        <v>7</v>
      </c>
      <c r="AY17" s="773">
        <v>4</v>
      </c>
      <c r="AZ17" s="773"/>
      <c r="BA17" s="984"/>
      <c r="BB17" s="568">
        <v>1.03</v>
      </c>
      <c r="BC17" s="773">
        <v>1.34</v>
      </c>
      <c r="BD17" s="773">
        <v>0.86</v>
      </c>
      <c r="BE17" s="773">
        <v>0.48</v>
      </c>
      <c r="BF17" s="773"/>
      <c r="BG17" s="984"/>
      <c r="BH17" s="586">
        <f t="shared" si="0"/>
        <v>22</v>
      </c>
      <c r="BI17" s="1033">
        <f t="shared" si="1"/>
        <v>40</v>
      </c>
      <c r="BJ17" s="1033">
        <f t="shared" si="2"/>
        <v>20</v>
      </c>
      <c r="BK17" s="1033">
        <f t="shared" si="3"/>
        <v>22</v>
      </c>
      <c r="BL17" s="1033">
        <f t="shared" si="4"/>
        <v>15</v>
      </c>
      <c r="BM17" s="984"/>
      <c r="BN17" s="567"/>
      <c r="BO17" s="537"/>
      <c r="BP17" s="537"/>
      <c r="BQ17" s="537"/>
      <c r="BR17" s="537"/>
      <c r="BS17" s="984"/>
      <c r="BT17" s="587">
        <f t="shared" si="7"/>
        <v>22</v>
      </c>
      <c r="BU17" s="1047">
        <f t="shared" si="5"/>
        <v>40</v>
      </c>
      <c r="BV17" s="1047">
        <f t="shared" si="5"/>
        <v>20</v>
      </c>
      <c r="BW17" s="1047">
        <f t="shared" si="5"/>
        <v>22</v>
      </c>
      <c r="BX17" s="1047">
        <f t="shared" si="5"/>
        <v>15</v>
      </c>
      <c r="BY17" s="984"/>
      <c r="BZ17" s="832">
        <f t="shared" si="8"/>
        <v>149.514563106796</v>
      </c>
      <c r="CA17" s="833">
        <f t="shared" si="6"/>
        <v>208.955223880597</v>
      </c>
      <c r="CB17" s="833">
        <f t="shared" si="6"/>
        <v>162.790697674419</v>
      </c>
      <c r="CC17" s="833">
        <f t="shared" si="6"/>
        <v>320.833333333333</v>
      </c>
      <c r="CD17" s="833" t="str">
        <f t="shared" si="6"/>
        <v>-</v>
      </c>
      <c r="CE17" s="1063" t="str">
        <f t="shared" si="6"/>
        <v>-</v>
      </c>
      <c r="CF17" s="936">
        <v>1780</v>
      </c>
      <c r="CG17" s="936">
        <v>1780</v>
      </c>
      <c r="CH17" s="936">
        <v>1780</v>
      </c>
      <c r="CI17" s="936">
        <v>1980</v>
      </c>
      <c r="CJ17" s="936">
        <v>1980</v>
      </c>
      <c r="CL17" s="935" t="s">
        <v>30</v>
      </c>
      <c r="CM17" s="935" t="s">
        <v>30</v>
      </c>
      <c r="CN17" s="935" t="s">
        <v>30</v>
      </c>
      <c r="CO17" s="935" t="s">
        <v>30</v>
      </c>
      <c r="CP17" s="935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3" t="s">
        <v>114</v>
      </c>
      <c r="G18" s="943" t="s">
        <v>115</v>
      </c>
      <c r="H18" s="943" t="s">
        <v>116</v>
      </c>
      <c r="I18" s="943" t="s">
        <v>117</v>
      </c>
      <c r="J18" s="943" t="s">
        <v>118</v>
      </c>
      <c r="K18" s="960"/>
      <c r="L18" s="569">
        <v>3</v>
      </c>
      <c r="M18" s="963">
        <v>8</v>
      </c>
      <c r="N18" s="963">
        <v>3</v>
      </c>
      <c r="O18" s="963">
        <v>3</v>
      </c>
      <c r="P18" s="963">
        <v>3</v>
      </c>
      <c r="Q18" s="996"/>
      <c r="R18" s="997">
        <v>24</v>
      </c>
      <c r="S18" s="998">
        <v>20</v>
      </c>
      <c r="T18" s="998">
        <v>20</v>
      </c>
      <c r="U18" s="998">
        <v>15</v>
      </c>
      <c r="V18" s="998">
        <v>20</v>
      </c>
      <c r="W18" s="999"/>
      <c r="X18" s="997"/>
      <c r="Y18" s="998"/>
      <c r="Z18" s="998"/>
      <c r="AA18" s="998"/>
      <c r="AB18" s="998"/>
      <c r="AC18" s="999"/>
      <c r="AD18" s="569"/>
      <c r="AE18" s="963"/>
      <c r="AF18" s="963"/>
      <c r="AG18" s="963">
        <v>1</v>
      </c>
      <c r="AH18" s="963"/>
      <c r="AI18" s="996"/>
      <c r="AJ18" s="569"/>
      <c r="AK18" s="963">
        <v>2</v>
      </c>
      <c r="AL18" s="963"/>
      <c r="AM18" s="963">
        <v>3</v>
      </c>
      <c r="AN18" s="963"/>
      <c r="AO18" s="996"/>
      <c r="AP18" s="571"/>
      <c r="AQ18" s="788">
        <v>3</v>
      </c>
      <c r="AR18" s="788"/>
      <c r="AS18" s="788">
        <v>4</v>
      </c>
      <c r="AT18" s="788"/>
      <c r="AU18" s="999"/>
      <c r="AV18" s="571">
        <v>1</v>
      </c>
      <c r="AW18" s="788">
        <v>3</v>
      </c>
      <c r="AX18" s="788"/>
      <c r="AY18" s="788">
        <v>4</v>
      </c>
      <c r="AZ18" s="788"/>
      <c r="BA18" s="999"/>
      <c r="BB18" s="571">
        <v>0.02</v>
      </c>
      <c r="BC18" s="788">
        <v>0.29</v>
      </c>
      <c r="BD18" s="788"/>
      <c r="BE18" s="788">
        <v>0.56</v>
      </c>
      <c r="BF18" s="788"/>
      <c r="BG18" s="999"/>
      <c r="BH18" s="589">
        <f t="shared" si="0"/>
        <v>27</v>
      </c>
      <c r="BI18" s="1037">
        <f t="shared" si="1"/>
        <v>28</v>
      </c>
      <c r="BJ18" s="1037">
        <f t="shared" si="2"/>
        <v>23</v>
      </c>
      <c r="BK18" s="1037">
        <f t="shared" si="3"/>
        <v>18</v>
      </c>
      <c r="BL18" s="1037">
        <f t="shared" si="4"/>
        <v>23</v>
      </c>
      <c r="BM18" s="999"/>
      <c r="BN18" s="570"/>
      <c r="BO18" s="540"/>
      <c r="BP18" s="540"/>
      <c r="BQ18" s="540"/>
      <c r="BR18" s="540"/>
      <c r="BS18" s="999"/>
      <c r="BT18" s="590">
        <f t="shared" si="7"/>
        <v>27</v>
      </c>
      <c r="BU18" s="1056">
        <f t="shared" si="5"/>
        <v>28</v>
      </c>
      <c r="BV18" s="1056">
        <f t="shared" si="5"/>
        <v>23</v>
      </c>
      <c r="BW18" s="1056">
        <f t="shared" si="5"/>
        <v>18</v>
      </c>
      <c r="BX18" s="1056">
        <f t="shared" si="5"/>
        <v>23</v>
      </c>
      <c r="BY18" s="999"/>
      <c r="BZ18" s="844">
        <f t="shared" si="8"/>
        <v>9450</v>
      </c>
      <c r="CA18" s="845">
        <f t="shared" si="6"/>
        <v>675.862068965517</v>
      </c>
      <c r="CB18" s="845" t="str">
        <f t="shared" si="6"/>
        <v>-</v>
      </c>
      <c r="CC18" s="845">
        <f t="shared" si="6"/>
        <v>225</v>
      </c>
      <c r="CD18" s="845" t="str">
        <f t="shared" si="6"/>
        <v>-</v>
      </c>
      <c r="CE18" s="1067" t="str">
        <f t="shared" si="6"/>
        <v>-</v>
      </c>
      <c r="CF18" s="936">
        <v>1780</v>
      </c>
      <c r="CG18" s="936">
        <v>1780</v>
      </c>
      <c r="CH18" s="936">
        <v>1780</v>
      </c>
      <c r="CI18" s="936">
        <v>1980</v>
      </c>
      <c r="CJ18" s="936">
        <v>1980</v>
      </c>
      <c r="CL18" s="935" t="s">
        <v>30</v>
      </c>
      <c r="CM18" s="935" t="s">
        <v>30</v>
      </c>
      <c r="CN18" s="935" t="s">
        <v>30</v>
      </c>
      <c r="CO18" s="935" t="s">
        <v>30</v>
      </c>
      <c r="CP18" s="935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4" t="s">
        <v>120</v>
      </c>
      <c r="G19" s="944" t="s">
        <v>121</v>
      </c>
      <c r="H19" s="944" t="s">
        <v>122</v>
      </c>
      <c r="I19" s="944" t="s">
        <v>123</v>
      </c>
      <c r="J19" s="944" t="s">
        <v>124</v>
      </c>
      <c r="K19" s="95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6"/>
      <c r="R19" s="977">
        <v>5</v>
      </c>
      <c r="S19" s="978">
        <v>10</v>
      </c>
      <c r="T19" s="978">
        <v>9</v>
      </c>
      <c r="U19" s="978">
        <v>5</v>
      </c>
      <c r="V19" s="978">
        <v>10</v>
      </c>
      <c r="W19" s="979"/>
      <c r="X19" s="977"/>
      <c r="Y19" s="978"/>
      <c r="Z19" s="978"/>
      <c r="AA19" s="978"/>
      <c r="AB19" s="978"/>
      <c r="AC19" s="979"/>
      <c r="AD19" s="703"/>
      <c r="AE19" s="704"/>
      <c r="AF19" s="704"/>
      <c r="AG19" s="704"/>
      <c r="AH19" s="704"/>
      <c r="AI19" s="976"/>
      <c r="AJ19" s="703"/>
      <c r="AK19" s="704"/>
      <c r="AL19" s="704"/>
      <c r="AM19" s="704"/>
      <c r="AN19" s="704"/>
      <c r="AO19" s="976"/>
      <c r="AP19" s="1018"/>
      <c r="AQ19" s="1019"/>
      <c r="AR19" s="1019"/>
      <c r="AS19" s="1019"/>
      <c r="AT19" s="1019"/>
      <c r="AU19" s="979"/>
      <c r="AV19" s="1018"/>
      <c r="AW19" s="1019"/>
      <c r="AX19" s="1019"/>
      <c r="AY19" s="1019"/>
      <c r="AZ19" s="1019"/>
      <c r="BA19" s="979"/>
      <c r="BB19" s="1018"/>
      <c r="BC19" s="1019"/>
      <c r="BD19" s="1019"/>
      <c r="BE19" s="1019"/>
      <c r="BF19" s="1019"/>
      <c r="BG19" s="979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9"/>
      <c r="BN19" s="1002"/>
      <c r="BO19" s="1003"/>
      <c r="BP19" s="1003"/>
      <c r="BQ19" s="1003"/>
      <c r="BR19" s="1003"/>
      <c r="BS19" s="979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9"/>
      <c r="BZ19" s="1045" t="str">
        <f t="shared" si="8"/>
        <v>-</v>
      </c>
      <c r="CA19" s="1046" t="str">
        <f t="shared" si="6"/>
        <v>-</v>
      </c>
      <c r="CB19" s="1046" t="str">
        <f t="shared" si="6"/>
        <v>-</v>
      </c>
      <c r="CC19" s="1046" t="str">
        <f t="shared" si="6"/>
        <v>-</v>
      </c>
      <c r="CD19" s="1046" t="str">
        <f t="shared" si="6"/>
        <v>-</v>
      </c>
      <c r="CE19" s="1062" t="str">
        <f t="shared" si="6"/>
        <v>-</v>
      </c>
      <c r="CF19" s="936">
        <v>2380</v>
      </c>
      <c r="CG19" s="936">
        <v>2380</v>
      </c>
      <c r="CH19" s="936">
        <v>2380</v>
      </c>
      <c r="CI19" s="936">
        <v>2380</v>
      </c>
      <c r="CJ19" s="936">
        <v>2380</v>
      </c>
      <c r="CL19" s="935" t="s">
        <v>30</v>
      </c>
      <c r="CM19" s="935" t="s">
        <v>30</v>
      </c>
      <c r="CN19" s="935" t="s">
        <v>30</v>
      </c>
      <c r="CO19" s="935" t="s">
        <v>30</v>
      </c>
      <c r="CP19" s="935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5" t="s">
        <v>125</v>
      </c>
      <c r="G20" s="945" t="s">
        <v>126</v>
      </c>
      <c r="H20" s="945" t="s">
        <v>127</v>
      </c>
      <c r="I20" s="945" t="s">
        <v>128</v>
      </c>
      <c r="J20" s="945" t="s">
        <v>129</v>
      </c>
      <c r="K20" s="959"/>
      <c r="L20" s="566">
        <v>2</v>
      </c>
      <c r="M20" s="954">
        <v>1</v>
      </c>
      <c r="N20" s="954">
        <v>4</v>
      </c>
      <c r="O20" s="954">
        <v>2</v>
      </c>
      <c r="P20" s="954">
        <v>5</v>
      </c>
      <c r="Q20" s="980"/>
      <c r="R20" s="981">
        <v>8</v>
      </c>
      <c r="S20" s="1000">
        <v>13</v>
      </c>
      <c r="T20" s="1000">
        <v>5</v>
      </c>
      <c r="U20" s="1000">
        <v>2</v>
      </c>
      <c r="V20" s="1000">
        <v>10</v>
      </c>
      <c r="W20" s="984"/>
      <c r="X20" s="981"/>
      <c r="Y20" s="1000"/>
      <c r="Z20" s="1000"/>
      <c r="AA20" s="1000"/>
      <c r="AB20" s="1000"/>
      <c r="AC20" s="984"/>
      <c r="AD20" s="566"/>
      <c r="AE20" s="954"/>
      <c r="AF20" s="954">
        <v>1</v>
      </c>
      <c r="AG20" s="954"/>
      <c r="AH20" s="954"/>
      <c r="AI20" s="980"/>
      <c r="AJ20" s="566">
        <v>3</v>
      </c>
      <c r="AK20" s="954"/>
      <c r="AL20" s="954">
        <v>2</v>
      </c>
      <c r="AM20" s="954">
        <v>1</v>
      </c>
      <c r="AN20" s="954"/>
      <c r="AO20" s="980"/>
      <c r="AP20" s="1020">
        <v>4</v>
      </c>
      <c r="AQ20" s="1029">
        <v>2</v>
      </c>
      <c r="AR20" s="1029">
        <v>3</v>
      </c>
      <c r="AS20" s="1029">
        <v>2</v>
      </c>
      <c r="AT20" s="1029"/>
      <c r="AU20" s="984"/>
      <c r="AV20" s="1020">
        <v>4</v>
      </c>
      <c r="AW20" s="1029">
        <v>3</v>
      </c>
      <c r="AX20" s="1029">
        <v>4</v>
      </c>
      <c r="AY20" s="1029">
        <v>3</v>
      </c>
      <c r="AZ20" s="1029"/>
      <c r="BA20" s="984"/>
      <c r="BB20" s="1020">
        <v>0.41</v>
      </c>
      <c r="BC20" s="1029">
        <v>0.12</v>
      </c>
      <c r="BD20" s="1029">
        <v>0.46</v>
      </c>
      <c r="BE20" s="1029">
        <v>0.19</v>
      </c>
      <c r="BF20" s="1029"/>
      <c r="BG20" s="984"/>
      <c r="BH20" s="800">
        <f t="shared" si="0"/>
        <v>10</v>
      </c>
      <c r="BI20" s="801">
        <f t="shared" si="1"/>
        <v>14</v>
      </c>
      <c r="BJ20" s="801">
        <f t="shared" si="2"/>
        <v>9</v>
      </c>
      <c r="BK20" s="801">
        <f t="shared" si="3"/>
        <v>4</v>
      </c>
      <c r="BL20" s="801">
        <f t="shared" si="4"/>
        <v>15</v>
      </c>
      <c r="BM20" s="984"/>
      <c r="BN20" s="1005"/>
      <c r="BO20" s="1006"/>
      <c r="BP20" s="1006"/>
      <c r="BQ20" s="1006"/>
      <c r="BR20" s="1006"/>
      <c r="BS20" s="984"/>
      <c r="BT20" s="815">
        <f t="shared" si="7"/>
        <v>10</v>
      </c>
      <c r="BU20" s="816">
        <f t="shared" si="7"/>
        <v>14</v>
      </c>
      <c r="BV20" s="816">
        <f t="shared" si="7"/>
        <v>9</v>
      </c>
      <c r="BW20" s="816">
        <f t="shared" si="7"/>
        <v>4</v>
      </c>
      <c r="BX20" s="816">
        <f t="shared" si="7"/>
        <v>15</v>
      </c>
      <c r="BY20" s="984"/>
      <c r="BZ20" s="1049">
        <f t="shared" si="8"/>
        <v>170.731707317073</v>
      </c>
      <c r="CA20" s="1057">
        <f t="shared" si="8"/>
        <v>816.666666666667</v>
      </c>
      <c r="CB20" s="1057">
        <f t="shared" si="8"/>
        <v>136.95652173913</v>
      </c>
      <c r="CC20" s="1057">
        <f t="shared" si="8"/>
        <v>147.368421052632</v>
      </c>
      <c r="CD20" s="1057" t="str">
        <f t="shared" si="8"/>
        <v>-</v>
      </c>
      <c r="CE20" s="1063" t="str">
        <f t="shared" si="8"/>
        <v>-</v>
      </c>
      <c r="CF20" s="936">
        <v>2380</v>
      </c>
      <c r="CG20" s="936">
        <v>2380</v>
      </c>
      <c r="CH20" s="936">
        <v>2380</v>
      </c>
      <c r="CI20" s="936">
        <v>2380</v>
      </c>
      <c r="CJ20" s="936">
        <v>2380</v>
      </c>
      <c r="CL20" s="935" t="s">
        <v>30</v>
      </c>
      <c r="CM20" s="935" t="s">
        <v>30</v>
      </c>
      <c r="CN20" s="935" t="s">
        <v>30</v>
      </c>
      <c r="CO20" s="935" t="s">
        <v>30</v>
      </c>
      <c r="CP20" s="935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3" t="s">
        <v>132</v>
      </c>
      <c r="G21" s="943" t="s">
        <v>133</v>
      </c>
      <c r="H21" s="943" t="s">
        <v>134</v>
      </c>
      <c r="I21" s="943" t="s">
        <v>135</v>
      </c>
      <c r="J21" s="943" t="s">
        <v>136</v>
      </c>
      <c r="K21" s="960"/>
      <c r="L21" s="577">
        <v>5</v>
      </c>
      <c r="M21" s="957">
        <v>3</v>
      </c>
      <c r="N21" s="957">
        <v>3</v>
      </c>
      <c r="O21" s="957">
        <v>4</v>
      </c>
      <c r="P21" s="957">
        <v>8</v>
      </c>
      <c r="Q21" s="985"/>
      <c r="R21" s="993"/>
      <c r="S21" s="994"/>
      <c r="T21" s="994">
        <v>10</v>
      </c>
      <c r="U21" s="994">
        <v>10</v>
      </c>
      <c r="V21" s="994"/>
      <c r="W21" s="988"/>
      <c r="X21" s="993"/>
      <c r="Y21" s="994"/>
      <c r="Z21" s="994"/>
      <c r="AA21" s="994"/>
      <c r="AB21" s="994"/>
      <c r="AC21" s="988"/>
      <c r="AD21" s="577"/>
      <c r="AE21" s="957"/>
      <c r="AF21" s="957"/>
      <c r="AG21" s="957"/>
      <c r="AH21" s="957">
        <v>1</v>
      </c>
      <c r="AI21" s="985"/>
      <c r="AJ21" s="577"/>
      <c r="AK21" s="957">
        <v>3</v>
      </c>
      <c r="AL21" s="957">
        <v>1</v>
      </c>
      <c r="AM21" s="957"/>
      <c r="AN21" s="957">
        <v>3</v>
      </c>
      <c r="AO21" s="985"/>
      <c r="AP21" s="1023"/>
      <c r="AQ21" s="1024">
        <v>4</v>
      </c>
      <c r="AR21" s="1024">
        <v>3</v>
      </c>
      <c r="AS21" s="1024">
        <v>3</v>
      </c>
      <c r="AT21" s="1024">
        <v>3</v>
      </c>
      <c r="AU21" s="988"/>
      <c r="AV21" s="1023"/>
      <c r="AW21" s="1024">
        <v>4</v>
      </c>
      <c r="AX21" s="1024">
        <v>3</v>
      </c>
      <c r="AY21" s="1024">
        <v>3</v>
      </c>
      <c r="AZ21" s="1024">
        <v>3</v>
      </c>
      <c r="BA21" s="988"/>
      <c r="BB21" s="1023"/>
      <c r="BC21" s="1024">
        <v>0.41</v>
      </c>
      <c r="BD21" s="1024">
        <v>0.22</v>
      </c>
      <c r="BE21" s="1024">
        <v>0.15</v>
      </c>
      <c r="BF21" s="1024">
        <v>0.51</v>
      </c>
      <c r="BG21" s="988"/>
      <c r="BH21" s="802">
        <f t="shared" si="0"/>
        <v>5</v>
      </c>
      <c r="BI21" s="803">
        <f t="shared" si="1"/>
        <v>3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88"/>
      <c r="BN21" s="1008"/>
      <c r="BO21" s="1009"/>
      <c r="BP21" s="1009"/>
      <c r="BQ21" s="1009"/>
      <c r="BR21" s="1009"/>
      <c r="BS21" s="988"/>
      <c r="BT21" s="817">
        <f t="shared" si="7"/>
        <v>5</v>
      </c>
      <c r="BU21" s="818">
        <f t="shared" si="7"/>
        <v>3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88"/>
      <c r="BZ21" s="1054" t="str">
        <f t="shared" si="8"/>
        <v>-</v>
      </c>
      <c r="CA21" s="1055">
        <f t="shared" si="8"/>
        <v>51.219512195122</v>
      </c>
      <c r="CB21" s="1055">
        <f t="shared" si="8"/>
        <v>413.636363636364</v>
      </c>
      <c r="CC21" s="1055">
        <f t="shared" si="8"/>
        <v>653.333333333333</v>
      </c>
      <c r="CD21" s="1055">
        <f t="shared" si="8"/>
        <v>109.803921568627</v>
      </c>
      <c r="CE21" s="1064" t="str">
        <f t="shared" si="8"/>
        <v>-</v>
      </c>
      <c r="CF21" s="936">
        <v>2380</v>
      </c>
      <c r="CG21" s="936">
        <v>2380</v>
      </c>
      <c r="CH21" s="936">
        <v>2380</v>
      </c>
      <c r="CI21" s="936">
        <v>2380</v>
      </c>
      <c r="CJ21" s="936">
        <v>2380</v>
      </c>
      <c r="CL21" s="935" t="s">
        <v>30</v>
      </c>
      <c r="CM21" s="935" t="s">
        <v>30</v>
      </c>
      <c r="CN21" s="935" t="s">
        <v>30</v>
      </c>
      <c r="CO21" s="935" t="s">
        <v>30</v>
      </c>
      <c r="CP21" s="935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4" t="s">
        <v>140</v>
      </c>
      <c r="G22" s="944" t="s">
        <v>141</v>
      </c>
      <c r="H22" s="944" t="s">
        <v>142</v>
      </c>
      <c r="I22" s="944" t="s">
        <v>143</v>
      </c>
      <c r="J22" s="944" t="s">
        <v>144</v>
      </c>
      <c r="K22" s="958"/>
      <c r="L22" s="712">
        <v>3</v>
      </c>
      <c r="M22" s="713"/>
      <c r="N22" s="713">
        <v>3</v>
      </c>
      <c r="O22" s="713">
        <v>6</v>
      </c>
      <c r="P22" s="713">
        <v>2</v>
      </c>
      <c r="Q22" s="1001"/>
      <c r="R22" s="977"/>
      <c r="S22" s="978">
        <v>2</v>
      </c>
      <c r="T22" s="978"/>
      <c r="U22" s="978"/>
      <c r="V22" s="978"/>
      <c r="W22" s="979"/>
      <c r="X22" s="977"/>
      <c r="Y22" s="978"/>
      <c r="Z22" s="978"/>
      <c r="AA22" s="978"/>
      <c r="AB22" s="978"/>
      <c r="AC22" s="979"/>
      <c r="AD22" s="703">
        <v>2</v>
      </c>
      <c r="AE22" s="704">
        <v>1</v>
      </c>
      <c r="AF22" s="704"/>
      <c r="AG22" s="704"/>
      <c r="AH22" s="704">
        <v>4</v>
      </c>
      <c r="AI22" s="976"/>
      <c r="AJ22" s="703">
        <v>2</v>
      </c>
      <c r="AK22" s="704">
        <v>2</v>
      </c>
      <c r="AL22" s="704">
        <v>2</v>
      </c>
      <c r="AM22" s="704"/>
      <c r="AN22" s="704">
        <v>5</v>
      </c>
      <c r="AO22" s="976"/>
      <c r="AP22" s="1018">
        <v>3</v>
      </c>
      <c r="AQ22" s="1019">
        <v>3</v>
      </c>
      <c r="AR22" s="1019">
        <v>3</v>
      </c>
      <c r="AS22" s="1019">
        <v>1</v>
      </c>
      <c r="AT22" s="1019">
        <v>6</v>
      </c>
      <c r="AU22" s="979"/>
      <c r="AV22" s="1018">
        <v>3</v>
      </c>
      <c r="AW22" s="1019">
        <v>3</v>
      </c>
      <c r="AX22" s="1019">
        <v>5</v>
      </c>
      <c r="AY22" s="1019">
        <v>2</v>
      </c>
      <c r="AZ22" s="1019">
        <v>7</v>
      </c>
      <c r="BA22" s="979"/>
      <c r="BB22" s="1018">
        <v>0.59</v>
      </c>
      <c r="BC22" s="1019">
        <v>0.79</v>
      </c>
      <c r="BD22" s="1019">
        <v>0.32</v>
      </c>
      <c r="BE22" s="1019">
        <v>0.07</v>
      </c>
      <c r="BF22" s="1019">
        <v>1.27</v>
      </c>
      <c r="BG22" s="979"/>
      <c r="BH22" s="798">
        <f t="shared" si="0"/>
        <v>3</v>
      </c>
      <c r="BI22" s="799">
        <f t="shared" si="1"/>
        <v>2</v>
      </c>
      <c r="BJ22" s="799">
        <f t="shared" si="2"/>
        <v>3</v>
      </c>
      <c r="BK22" s="799">
        <f t="shared" si="3"/>
        <v>6</v>
      </c>
      <c r="BL22" s="799">
        <f t="shared" si="4"/>
        <v>2</v>
      </c>
      <c r="BM22" s="979"/>
      <c r="BN22" s="1002">
        <v>10</v>
      </c>
      <c r="BO22" s="1003">
        <v>10</v>
      </c>
      <c r="BP22" s="1003"/>
      <c r="BQ22" s="1003"/>
      <c r="BR22" s="1003">
        <v>10</v>
      </c>
      <c r="BS22" s="979"/>
      <c r="BT22" s="798">
        <f t="shared" si="7"/>
        <v>13</v>
      </c>
      <c r="BU22" s="814">
        <f t="shared" si="7"/>
        <v>12</v>
      </c>
      <c r="BV22" s="814">
        <f t="shared" si="7"/>
        <v>3</v>
      </c>
      <c r="BW22" s="814">
        <f t="shared" si="7"/>
        <v>6</v>
      </c>
      <c r="BX22" s="814">
        <f t="shared" si="7"/>
        <v>12</v>
      </c>
      <c r="BY22" s="979"/>
      <c r="BZ22" s="1045">
        <f t="shared" si="8"/>
        <v>154.237288135593</v>
      </c>
      <c r="CA22" s="1046">
        <f t="shared" si="8"/>
        <v>106.329113924051</v>
      </c>
      <c r="CB22" s="1046">
        <f t="shared" si="8"/>
        <v>65.625</v>
      </c>
      <c r="CC22" s="1046">
        <f t="shared" si="8"/>
        <v>600</v>
      </c>
      <c r="CD22" s="1046">
        <f t="shared" si="8"/>
        <v>66.1417322834646</v>
      </c>
      <c r="CE22" s="1062" t="str">
        <f t="shared" si="8"/>
        <v>-</v>
      </c>
      <c r="CF22" s="936">
        <v>1480</v>
      </c>
      <c r="CG22" s="936">
        <v>1380</v>
      </c>
      <c r="CH22" s="936">
        <v>1380</v>
      </c>
      <c r="CI22" s="936">
        <v>1480</v>
      </c>
      <c r="CJ22" s="936">
        <v>1480</v>
      </c>
      <c r="CL22" s="935" t="s">
        <v>30</v>
      </c>
      <c r="CM22" s="935" t="s">
        <v>30</v>
      </c>
      <c r="CN22" s="935" t="s">
        <v>30</v>
      </c>
      <c r="CO22" s="935" t="s">
        <v>30</v>
      </c>
      <c r="CP22" s="935" t="s">
        <v>30</v>
      </c>
    </row>
    <row r="23" ht="60" customHeight="1" spans="2:94">
      <c r="B23" s="858"/>
      <c r="C23" s="858"/>
      <c r="D23" s="939" t="s">
        <v>145</v>
      </c>
      <c r="E23" s="940" t="s">
        <v>146</v>
      </c>
      <c r="F23" s="943" t="s">
        <v>147</v>
      </c>
      <c r="G23" s="943" t="s">
        <v>148</v>
      </c>
      <c r="H23" s="943" t="s">
        <v>149</v>
      </c>
      <c r="I23" s="943" t="s">
        <v>150</v>
      </c>
      <c r="J23" s="943" t="s">
        <v>151</v>
      </c>
      <c r="K23" s="960"/>
      <c r="L23" s="569"/>
      <c r="M23" s="963"/>
      <c r="N23" s="963"/>
      <c r="O23" s="963"/>
      <c r="P23" s="963">
        <v>2</v>
      </c>
      <c r="Q23" s="996"/>
      <c r="R23" s="578"/>
      <c r="S23" s="546"/>
      <c r="T23" s="546"/>
      <c r="U23" s="546"/>
      <c r="V23" s="546"/>
      <c r="W23" s="988"/>
      <c r="X23" s="578"/>
      <c r="Y23" s="546"/>
      <c r="Z23" s="546"/>
      <c r="AA23" s="546"/>
      <c r="AB23" s="546"/>
      <c r="AC23" s="988"/>
      <c r="AD23" s="577"/>
      <c r="AE23" s="957"/>
      <c r="AF23" s="957"/>
      <c r="AG23" s="957"/>
      <c r="AH23" s="957">
        <v>1</v>
      </c>
      <c r="AI23" s="985"/>
      <c r="AJ23" s="577"/>
      <c r="AK23" s="957"/>
      <c r="AL23" s="957"/>
      <c r="AM23" s="957"/>
      <c r="AN23" s="957">
        <v>9</v>
      </c>
      <c r="AO23" s="985"/>
      <c r="AP23" s="579"/>
      <c r="AQ23" s="778"/>
      <c r="AR23" s="778"/>
      <c r="AS23" s="778"/>
      <c r="AT23" s="778">
        <v>14</v>
      </c>
      <c r="AU23" s="988"/>
      <c r="AV23" s="579">
        <v>1</v>
      </c>
      <c r="AW23" s="778"/>
      <c r="AX23" s="778"/>
      <c r="AY23" s="778"/>
      <c r="AZ23" s="778">
        <v>17</v>
      </c>
      <c r="BA23" s="988"/>
      <c r="BB23" s="579">
        <v>0.02</v>
      </c>
      <c r="BC23" s="778"/>
      <c r="BD23" s="778"/>
      <c r="BE23" s="778"/>
      <c r="BF23" s="778">
        <v>1.53</v>
      </c>
      <c r="BG23" s="988"/>
      <c r="BH23" s="598">
        <f t="shared" si="0"/>
        <v>0</v>
      </c>
      <c r="BI23" s="1035">
        <f t="shared" si="1"/>
        <v>0</v>
      </c>
      <c r="BJ23" s="1035">
        <f t="shared" si="2"/>
        <v>0</v>
      </c>
      <c r="BK23" s="1035">
        <f t="shared" si="3"/>
        <v>0</v>
      </c>
      <c r="BL23" s="1035">
        <f t="shared" si="4"/>
        <v>2</v>
      </c>
      <c r="BM23" s="988"/>
      <c r="BN23" s="578">
        <v>20</v>
      </c>
      <c r="BO23" s="546">
        <v>20</v>
      </c>
      <c r="BP23" s="546">
        <v>20</v>
      </c>
      <c r="BQ23" s="546">
        <v>20</v>
      </c>
      <c r="BR23" s="546">
        <v>20</v>
      </c>
      <c r="BS23" s="988"/>
      <c r="BT23" s="599">
        <f t="shared" si="7"/>
        <v>20</v>
      </c>
      <c r="BU23" s="1051">
        <f t="shared" si="7"/>
        <v>20</v>
      </c>
      <c r="BV23" s="1051">
        <f t="shared" si="7"/>
        <v>20</v>
      </c>
      <c r="BW23" s="1051">
        <f t="shared" si="7"/>
        <v>20</v>
      </c>
      <c r="BX23" s="1051">
        <f t="shared" si="7"/>
        <v>22</v>
      </c>
      <c r="BY23" s="988"/>
      <c r="BZ23" s="836">
        <f t="shared" si="8"/>
        <v>7000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100.653594771242</v>
      </c>
      <c r="CE23" s="1064" t="str">
        <f t="shared" si="8"/>
        <v>-</v>
      </c>
      <c r="CF23" s="936">
        <v>1380</v>
      </c>
      <c r="CG23" s="936">
        <v>1380</v>
      </c>
      <c r="CH23" s="936">
        <v>1380</v>
      </c>
      <c r="CI23" s="936">
        <v>1380</v>
      </c>
      <c r="CJ23" s="936">
        <v>1480</v>
      </c>
      <c r="CL23" s="935" t="s">
        <v>30</v>
      </c>
      <c r="CM23" s="935" t="s">
        <v>30</v>
      </c>
      <c r="CN23" s="935" t="s">
        <v>30</v>
      </c>
      <c r="CO23" s="935" t="s">
        <v>30</v>
      </c>
      <c r="CP23" s="935" t="s">
        <v>30</v>
      </c>
    </row>
    <row r="24" customHeight="1" spans="2:95">
      <c r="B24" s="606" t="s">
        <v>152</v>
      </c>
      <c r="C24" s="606"/>
      <c r="D24" s="619" t="s">
        <v>153</v>
      </c>
      <c r="E24" s="851" t="s">
        <v>154</v>
      </c>
      <c r="F24" s="944" t="s">
        <v>155</v>
      </c>
      <c r="G24" s="944" t="s">
        <v>156</v>
      </c>
      <c r="H24" s="944" t="s">
        <v>157</v>
      </c>
      <c r="I24" s="944" t="s">
        <v>158</v>
      </c>
      <c r="J24" s="944" t="s">
        <v>159</v>
      </c>
      <c r="K24" s="961" t="s">
        <v>160</v>
      </c>
      <c r="L24" s="703">
        <v>2</v>
      </c>
      <c r="M24" s="704">
        <v>2</v>
      </c>
      <c r="N24" s="704">
        <v>1</v>
      </c>
      <c r="O24" s="704">
        <v>3</v>
      </c>
      <c r="P24" s="704">
        <v>4</v>
      </c>
      <c r="Q24" s="990">
        <v>4</v>
      </c>
      <c r="R24" s="1002">
        <v>15</v>
      </c>
      <c r="S24" s="1003">
        <v>10</v>
      </c>
      <c r="T24" s="1003">
        <v>3</v>
      </c>
      <c r="U24" s="1003">
        <v>5</v>
      </c>
      <c r="V24" s="1003">
        <v>5</v>
      </c>
      <c r="W24" s="991">
        <v>6</v>
      </c>
      <c r="X24" s="1002"/>
      <c r="Y24" s="1003"/>
      <c r="Z24" s="1003"/>
      <c r="AA24" s="1003"/>
      <c r="AB24" s="1003"/>
      <c r="AC24" s="991"/>
      <c r="AD24" s="703"/>
      <c r="AE24" s="704"/>
      <c r="AF24" s="704">
        <v>1</v>
      </c>
      <c r="AG24" s="704"/>
      <c r="AH24" s="704">
        <v>2</v>
      </c>
      <c r="AI24" s="990"/>
      <c r="AJ24" s="703">
        <v>2</v>
      </c>
      <c r="AK24" s="704">
        <v>3</v>
      </c>
      <c r="AL24" s="704">
        <v>4</v>
      </c>
      <c r="AM24" s="704">
        <v>1</v>
      </c>
      <c r="AN24" s="704">
        <v>6</v>
      </c>
      <c r="AO24" s="990">
        <v>3</v>
      </c>
      <c r="AP24" s="1018">
        <v>5</v>
      </c>
      <c r="AQ24" s="1019">
        <v>6</v>
      </c>
      <c r="AR24" s="1019">
        <v>5</v>
      </c>
      <c r="AS24" s="1019">
        <v>4</v>
      </c>
      <c r="AT24" s="1019">
        <v>8</v>
      </c>
      <c r="AU24" s="1022">
        <v>5</v>
      </c>
      <c r="AV24" s="1018">
        <v>5</v>
      </c>
      <c r="AW24" s="1019">
        <v>6</v>
      </c>
      <c r="AX24" s="1019">
        <v>6</v>
      </c>
      <c r="AY24" s="1019">
        <v>4</v>
      </c>
      <c r="AZ24" s="1019">
        <v>9</v>
      </c>
      <c r="BA24" s="1022">
        <v>5</v>
      </c>
      <c r="BB24" s="1018">
        <v>0.39</v>
      </c>
      <c r="BC24" s="1019">
        <v>0.51</v>
      </c>
      <c r="BD24" s="1019">
        <v>1.05</v>
      </c>
      <c r="BE24" s="1019">
        <v>0.27</v>
      </c>
      <c r="BF24" s="1019">
        <v>1.14</v>
      </c>
      <c r="BG24" s="1022">
        <v>0.46</v>
      </c>
      <c r="BH24" s="1036">
        <f t="shared" si="0"/>
        <v>17</v>
      </c>
      <c r="BI24" s="799">
        <f t="shared" si="1"/>
        <v>12</v>
      </c>
      <c r="BJ24" s="799">
        <f t="shared" si="2"/>
        <v>4</v>
      </c>
      <c r="BK24" s="799">
        <f t="shared" si="3"/>
        <v>8</v>
      </c>
      <c r="BL24" s="799">
        <f t="shared" si="4"/>
        <v>9</v>
      </c>
      <c r="BM24" s="1041">
        <f>IF($A$1="补货",Q24+W24+AC24,Q24)</f>
        <v>10</v>
      </c>
      <c r="BN24" s="1002"/>
      <c r="BO24" s="1003"/>
      <c r="BP24" s="1003">
        <v>10</v>
      </c>
      <c r="BQ24" s="1003"/>
      <c r="BR24" s="1003"/>
      <c r="BS24" s="991"/>
      <c r="BT24" s="798">
        <f t="shared" si="7"/>
        <v>17</v>
      </c>
      <c r="BU24" s="814">
        <f t="shared" si="7"/>
        <v>12</v>
      </c>
      <c r="BV24" s="814">
        <f t="shared" si="7"/>
        <v>14</v>
      </c>
      <c r="BW24" s="814">
        <f t="shared" si="7"/>
        <v>8</v>
      </c>
      <c r="BX24" s="814">
        <f t="shared" si="7"/>
        <v>9</v>
      </c>
      <c r="BY24" s="1052">
        <f t="shared" si="7"/>
        <v>10</v>
      </c>
      <c r="BZ24" s="1045">
        <f t="shared" si="8"/>
        <v>305.128205128205</v>
      </c>
      <c r="CA24" s="1046">
        <f t="shared" si="8"/>
        <v>164.705882352941</v>
      </c>
      <c r="CB24" s="1046">
        <f t="shared" si="8"/>
        <v>93.3333333333333</v>
      </c>
      <c r="CC24" s="1046">
        <f t="shared" si="8"/>
        <v>207.407407407407</v>
      </c>
      <c r="CD24" s="1046">
        <f t="shared" si="8"/>
        <v>55.2631578947368</v>
      </c>
      <c r="CE24" s="1065">
        <f t="shared" si="8"/>
        <v>152.173913043478</v>
      </c>
      <c r="CF24" s="936">
        <v>2180</v>
      </c>
      <c r="CG24" s="936">
        <v>2180</v>
      </c>
      <c r="CH24" s="936">
        <v>2180</v>
      </c>
      <c r="CI24" s="936">
        <v>2180</v>
      </c>
      <c r="CJ24" s="936">
        <v>2180</v>
      </c>
      <c r="CK24" s="936">
        <v>2180</v>
      </c>
      <c r="CL24" s="935" t="s">
        <v>30</v>
      </c>
      <c r="CM24" s="935" t="s">
        <v>30</v>
      </c>
      <c r="CN24" s="935" t="s">
        <v>30</v>
      </c>
      <c r="CO24" s="935" t="s">
        <v>30</v>
      </c>
      <c r="CP24" s="935" t="s">
        <v>30</v>
      </c>
      <c r="CQ24" s="935" t="s">
        <v>30</v>
      </c>
    </row>
    <row r="25" customHeight="1" spans="2:95">
      <c r="B25" s="854"/>
      <c r="C25" s="854"/>
      <c r="D25" s="619" t="s">
        <v>23</v>
      </c>
      <c r="E25" s="851" t="s">
        <v>24</v>
      </c>
      <c r="F25" s="945" t="s">
        <v>161</v>
      </c>
      <c r="G25" s="945" t="s">
        <v>162</v>
      </c>
      <c r="H25" s="945" t="s">
        <v>163</v>
      </c>
      <c r="I25" s="945" t="s">
        <v>164</v>
      </c>
      <c r="J25" s="945" t="s">
        <v>165</v>
      </c>
      <c r="K25" s="964" t="s">
        <v>166</v>
      </c>
      <c r="L25" s="566">
        <v>4</v>
      </c>
      <c r="M25" s="954">
        <v>9</v>
      </c>
      <c r="N25" s="954"/>
      <c r="O25" s="954">
        <v>7</v>
      </c>
      <c r="P25" s="954"/>
      <c r="Q25" s="1004"/>
      <c r="R25" s="1005">
        <v>17</v>
      </c>
      <c r="S25" s="1006"/>
      <c r="T25" s="1006"/>
      <c r="U25" s="1006">
        <v>10</v>
      </c>
      <c r="V25" s="1006"/>
      <c r="W25" s="1007"/>
      <c r="X25" s="1005"/>
      <c r="Y25" s="1006">
        <v>10</v>
      </c>
      <c r="Z25" s="1006">
        <v>10</v>
      </c>
      <c r="AA25" s="1006">
        <v>10</v>
      </c>
      <c r="AB25" s="1006">
        <v>30</v>
      </c>
      <c r="AC25" s="1007">
        <v>10</v>
      </c>
      <c r="AD25" s="566">
        <v>4</v>
      </c>
      <c r="AE25" s="954">
        <v>3</v>
      </c>
      <c r="AF25" s="954">
        <v>3</v>
      </c>
      <c r="AG25" s="954">
        <v>1</v>
      </c>
      <c r="AH25" s="954">
        <v>3</v>
      </c>
      <c r="AI25" s="1004"/>
      <c r="AJ25" s="566">
        <v>9</v>
      </c>
      <c r="AK25" s="954">
        <v>14</v>
      </c>
      <c r="AL25" s="954">
        <v>14</v>
      </c>
      <c r="AM25" s="954">
        <v>10</v>
      </c>
      <c r="AN25" s="954">
        <v>10</v>
      </c>
      <c r="AO25" s="1004">
        <v>12</v>
      </c>
      <c r="AP25" s="1020">
        <v>16</v>
      </c>
      <c r="AQ25" s="1029">
        <v>25</v>
      </c>
      <c r="AR25" s="1029">
        <v>21</v>
      </c>
      <c r="AS25" s="1029">
        <v>21</v>
      </c>
      <c r="AT25" s="1029">
        <v>24</v>
      </c>
      <c r="AU25" s="1030">
        <v>20</v>
      </c>
      <c r="AV25" s="1020">
        <v>19</v>
      </c>
      <c r="AW25" s="1029">
        <v>28</v>
      </c>
      <c r="AX25" s="1029">
        <v>26</v>
      </c>
      <c r="AY25" s="1029">
        <v>29</v>
      </c>
      <c r="AZ25" s="1029">
        <v>28</v>
      </c>
      <c r="BA25" s="1030">
        <v>23</v>
      </c>
      <c r="BB25" s="1020">
        <v>2.44</v>
      </c>
      <c r="BC25" s="1029">
        <v>2.74</v>
      </c>
      <c r="BD25" s="1029">
        <v>2.57</v>
      </c>
      <c r="BE25" s="1029">
        <v>2.04</v>
      </c>
      <c r="BF25" s="1029">
        <v>2.78</v>
      </c>
      <c r="BG25" s="1030">
        <v>1.9</v>
      </c>
      <c r="BH25" s="800">
        <f t="shared" si="0"/>
        <v>21</v>
      </c>
      <c r="BI25" s="801">
        <f t="shared" si="1"/>
        <v>19</v>
      </c>
      <c r="BJ25" s="801">
        <f t="shared" si="2"/>
        <v>10</v>
      </c>
      <c r="BK25" s="801">
        <f t="shared" si="3"/>
        <v>27</v>
      </c>
      <c r="BL25" s="801">
        <f t="shared" si="4"/>
        <v>30</v>
      </c>
      <c r="BM25" s="1043">
        <f>IF($A$1="补货",Q25+W25+AC25,Q25)</f>
        <v>10</v>
      </c>
      <c r="BN25" s="1005"/>
      <c r="BO25" s="1006">
        <v>10</v>
      </c>
      <c r="BP25" s="1006">
        <v>10</v>
      </c>
      <c r="BQ25" s="1006"/>
      <c r="BR25" s="1006"/>
      <c r="BS25" s="1007">
        <v>10</v>
      </c>
      <c r="BT25" s="815">
        <f t="shared" si="7"/>
        <v>21</v>
      </c>
      <c r="BU25" s="816">
        <f t="shared" si="7"/>
        <v>29</v>
      </c>
      <c r="BV25" s="816">
        <f t="shared" si="7"/>
        <v>20</v>
      </c>
      <c r="BW25" s="816">
        <f t="shared" si="7"/>
        <v>27</v>
      </c>
      <c r="BX25" s="816">
        <f t="shared" si="7"/>
        <v>30</v>
      </c>
      <c r="BY25" s="1058">
        <f t="shared" si="7"/>
        <v>20</v>
      </c>
      <c r="BZ25" s="1049">
        <f t="shared" si="8"/>
        <v>60.2459016393443</v>
      </c>
      <c r="CA25" s="1057">
        <f t="shared" si="8"/>
        <v>74.0875912408759</v>
      </c>
      <c r="CB25" s="1057">
        <f t="shared" si="8"/>
        <v>54.4747081712062</v>
      </c>
      <c r="CC25" s="1057">
        <f t="shared" si="8"/>
        <v>92.6470588235294</v>
      </c>
      <c r="CD25" s="1057">
        <f t="shared" si="8"/>
        <v>75.5395683453237</v>
      </c>
      <c r="CE25" s="1068">
        <f t="shared" si="8"/>
        <v>73.6842105263158</v>
      </c>
      <c r="CF25" s="936">
        <v>2180</v>
      </c>
      <c r="CG25" s="936">
        <v>2180</v>
      </c>
      <c r="CH25" s="936">
        <v>2180</v>
      </c>
      <c r="CI25" s="936">
        <v>2180</v>
      </c>
      <c r="CJ25" s="936">
        <v>2180</v>
      </c>
      <c r="CK25" s="936">
        <v>2180</v>
      </c>
      <c r="CL25" s="935" t="s">
        <v>30</v>
      </c>
      <c r="CM25" s="935" t="s">
        <v>30</v>
      </c>
      <c r="CN25" s="935" t="s">
        <v>30</v>
      </c>
      <c r="CO25" s="935" t="s">
        <v>30</v>
      </c>
      <c r="CP25" s="935" t="s">
        <v>30</v>
      </c>
      <c r="CQ25" s="935" t="s">
        <v>30</v>
      </c>
    </row>
    <row r="26" customHeight="1" spans="2:95">
      <c r="B26" s="854"/>
      <c r="C26" s="854"/>
      <c r="D26" s="619" t="s">
        <v>31</v>
      </c>
      <c r="E26" s="851" t="s">
        <v>32</v>
      </c>
      <c r="F26" s="945" t="s">
        <v>167</v>
      </c>
      <c r="G26" s="945" t="s">
        <v>168</v>
      </c>
      <c r="H26" s="945" t="s">
        <v>169</v>
      </c>
      <c r="I26" s="945" t="s">
        <v>170</v>
      </c>
      <c r="J26" s="945" t="s">
        <v>171</v>
      </c>
      <c r="K26" s="964" t="s">
        <v>172</v>
      </c>
      <c r="L26" s="566">
        <v>4</v>
      </c>
      <c r="M26" s="954">
        <v>3</v>
      </c>
      <c r="N26" s="954">
        <v>1</v>
      </c>
      <c r="O26" s="954">
        <v>4</v>
      </c>
      <c r="P26" s="954">
        <v>3</v>
      </c>
      <c r="Q26" s="1004">
        <v>5</v>
      </c>
      <c r="R26" s="1005">
        <v>5</v>
      </c>
      <c r="S26" s="1006">
        <v>5</v>
      </c>
      <c r="T26" s="1006">
        <v>10</v>
      </c>
      <c r="U26" s="1006">
        <v>7</v>
      </c>
      <c r="V26" s="1006">
        <v>8</v>
      </c>
      <c r="W26" s="1007">
        <v>10</v>
      </c>
      <c r="X26" s="1005"/>
      <c r="Y26" s="1006"/>
      <c r="Z26" s="1006"/>
      <c r="AA26" s="1006"/>
      <c r="AB26" s="1006"/>
      <c r="AC26" s="1007"/>
      <c r="AD26" s="566"/>
      <c r="AE26" s="954"/>
      <c r="AF26" s="954"/>
      <c r="AG26" s="954"/>
      <c r="AH26" s="954"/>
      <c r="AI26" s="1004"/>
      <c r="AJ26" s="566">
        <v>1</v>
      </c>
      <c r="AK26" s="954">
        <v>2</v>
      </c>
      <c r="AL26" s="954"/>
      <c r="AM26" s="954">
        <v>2</v>
      </c>
      <c r="AN26" s="954">
        <v>1</v>
      </c>
      <c r="AO26" s="1004">
        <v>1</v>
      </c>
      <c r="AP26" s="1020">
        <v>3</v>
      </c>
      <c r="AQ26" s="1029">
        <v>2</v>
      </c>
      <c r="AR26" s="1029">
        <v>1</v>
      </c>
      <c r="AS26" s="1029">
        <v>2</v>
      </c>
      <c r="AT26" s="1029">
        <v>2</v>
      </c>
      <c r="AU26" s="1030">
        <v>3</v>
      </c>
      <c r="AV26" s="1020">
        <v>3</v>
      </c>
      <c r="AW26" s="1029">
        <v>2</v>
      </c>
      <c r="AX26" s="1029">
        <v>1</v>
      </c>
      <c r="AY26" s="1029">
        <v>2</v>
      </c>
      <c r="AZ26" s="1029">
        <v>2</v>
      </c>
      <c r="BA26" s="1030">
        <v>3</v>
      </c>
      <c r="BB26" s="1020">
        <v>0.22</v>
      </c>
      <c r="BC26" s="1029">
        <v>0.24</v>
      </c>
      <c r="BD26" s="1029">
        <v>0.05</v>
      </c>
      <c r="BE26" s="1029">
        <v>0.24</v>
      </c>
      <c r="BF26" s="1029">
        <v>0.17</v>
      </c>
      <c r="BG26" s="1030">
        <v>0.22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3">
        <f>IF($A$1="补货",Q26+W26+AC26,Q26)</f>
        <v>15</v>
      </c>
      <c r="BN26" s="1005"/>
      <c r="BO26" s="1006"/>
      <c r="BP26" s="1006"/>
      <c r="BQ26" s="1006"/>
      <c r="BR26" s="1006"/>
      <c r="BS26" s="1007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8">
        <f t="shared" si="7"/>
        <v>15</v>
      </c>
      <c r="BZ26" s="1049">
        <f t="shared" si="8"/>
        <v>286.363636363636</v>
      </c>
      <c r="CA26" s="1057">
        <f t="shared" si="8"/>
        <v>233.333333333333</v>
      </c>
      <c r="CB26" s="1057">
        <f t="shared" si="8"/>
        <v>1540</v>
      </c>
      <c r="CC26" s="1057">
        <f t="shared" si="8"/>
        <v>320.833333333333</v>
      </c>
      <c r="CD26" s="1057">
        <f t="shared" si="8"/>
        <v>452.941176470588</v>
      </c>
      <c r="CE26" s="1068">
        <f t="shared" si="8"/>
        <v>477.272727272727</v>
      </c>
      <c r="CF26" s="936">
        <v>1880</v>
      </c>
      <c r="CG26" s="936">
        <v>2180</v>
      </c>
      <c r="CH26" s="936">
        <v>2180</v>
      </c>
      <c r="CI26" s="936">
        <v>2180</v>
      </c>
      <c r="CJ26" s="936">
        <v>2180</v>
      </c>
      <c r="CK26" s="936">
        <v>2180</v>
      </c>
      <c r="CL26" s="935" t="s">
        <v>30</v>
      </c>
      <c r="CM26" s="935" t="s">
        <v>30</v>
      </c>
      <c r="CN26" s="935" t="s">
        <v>30</v>
      </c>
      <c r="CO26" s="935" t="s">
        <v>30</v>
      </c>
      <c r="CP26" s="935" t="s">
        <v>30</v>
      </c>
      <c r="CQ26" s="935" t="s">
        <v>30</v>
      </c>
    </row>
    <row r="27" customHeight="1" spans="2:95">
      <c r="B27" s="858"/>
      <c r="C27" s="858"/>
      <c r="D27" s="619" t="s">
        <v>130</v>
      </c>
      <c r="E27" s="851" t="s">
        <v>131</v>
      </c>
      <c r="F27" s="943" t="s">
        <v>173</v>
      </c>
      <c r="G27" s="943" t="s">
        <v>174</v>
      </c>
      <c r="H27" s="943" t="s">
        <v>175</v>
      </c>
      <c r="I27" s="943" t="s">
        <v>176</v>
      </c>
      <c r="J27" s="943" t="s">
        <v>177</v>
      </c>
      <c r="K27" s="962" t="s">
        <v>178</v>
      </c>
      <c r="L27" s="577">
        <v>8</v>
      </c>
      <c r="M27" s="957">
        <v>1</v>
      </c>
      <c r="N27" s="957">
        <v>3</v>
      </c>
      <c r="O27" s="957">
        <v>3</v>
      </c>
      <c r="P27" s="957">
        <v>3</v>
      </c>
      <c r="Q27" s="992">
        <v>3</v>
      </c>
      <c r="R27" s="1008">
        <v>5</v>
      </c>
      <c r="S27" s="1009">
        <v>7</v>
      </c>
      <c r="T27" s="1009">
        <v>13</v>
      </c>
      <c r="U27" s="1009">
        <v>8</v>
      </c>
      <c r="V27" s="1009">
        <v>1</v>
      </c>
      <c r="W27" s="995">
        <v>15</v>
      </c>
      <c r="X27" s="1008"/>
      <c r="Y27" s="1009"/>
      <c r="Z27" s="1009"/>
      <c r="AA27" s="1009"/>
      <c r="AB27" s="1009">
        <v>10</v>
      </c>
      <c r="AC27" s="995"/>
      <c r="AD27" s="577">
        <v>1</v>
      </c>
      <c r="AE27" s="957">
        <v>2</v>
      </c>
      <c r="AF27" s="957"/>
      <c r="AG27" s="957"/>
      <c r="AH27" s="957"/>
      <c r="AI27" s="992">
        <v>1</v>
      </c>
      <c r="AJ27" s="577">
        <v>1</v>
      </c>
      <c r="AK27" s="957">
        <v>3</v>
      </c>
      <c r="AL27" s="957">
        <v>2</v>
      </c>
      <c r="AM27" s="957"/>
      <c r="AN27" s="957"/>
      <c r="AO27" s="992">
        <v>3</v>
      </c>
      <c r="AP27" s="1023">
        <v>2</v>
      </c>
      <c r="AQ27" s="1024">
        <v>3</v>
      </c>
      <c r="AR27" s="1024">
        <v>5</v>
      </c>
      <c r="AS27" s="1024"/>
      <c r="AT27" s="1024">
        <v>3</v>
      </c>
      <c r="AU27" s="1025">
        <v>4</v>
      </c>
      <c r="AV27" s="1023">
        <v>3</v>
      </c>
      <c r="AW27" s="1024">
        <v>4</v>
      </c>
      <c r="AX27" s="1024">
        <v>5</v>
      </c>
      <c r="AY27" s="1024"/>
      <c r="AZ27" s="1024">
        <v>3</v>
      </c>
      <c r="BA27" s="1025">
        <v>4</v>
      </c>
      <c r="BB27" s="1023">
        <v>0.34</v>
      </c>
      <c r="BC27" s="1024">
        <v>0.68</v>
      </c>
      <c r="BD27" s="1024">
        <v>0.39</v>
      </c>
      <c r="BE27" s="1024"/>
      <c r="BF27" s="1024">
        <v>0.15</v>
      </c>
      <c r="BG27" s="1025">
        <v>0.56</v>
      </c>
      <c r="BH27" s="802">
        <f t="shared" si="0"/>
        <v>13</v>
      </c>
      <c r="BI27" s="803">
        <f t="shared" si="1"/>
        <v>8</v>
      </c>
      <c r="BJ27" s="803">
        <f t="shared" si="2"/>
        <v>16</v>
      </c>
      <c r="BK27" s="803">
        <f t="shared" si="3"/>
        <v>11</v>
      </c>
      <c r="BL27" s="803">
        <f t="shared" si="4"/>
        <v>14</v>
      </c>
      <c r="BM27" s="1042">
        <f>IF($A$1="补货",Q27+W27+AC27,Q27)</f>
        <v>18</v>
      </c>
      <c r="BN27" s="1008"/>
      <c r="BO27" s="1009"/>
      <c r="BP27" s="1009"/>
      <c r="BQ27" s="1009"/>
      <c r="BR27" s="1009"/>
      <c r="BS27" s="995"/>
      <c r="BT27" s="817">
        <f t="shared" si="7"/>
        <v>13</v>
      </c>
      <c r="BU27" s="818">
        <f t="shared" si="7"/>
        <v>8</v>
      </c>
      <c r="BV27" s="818">
        <f t="shared" si="7"/>
        <v>16</v>
      </c>
      <c r="BW27" s="818">
        <f t="shared" si="7"/>
        <v>11</v>
      </c>
      <c r="BX27" s="818">
        <f t="shared" si="7"/>
        <v>14</v>
      </c>
      <c r="BY27" s="1053">
        <f t="shared" si="7"/>
        <v>18</v>
      </c>
      <c r="BZ27" s="1054">
        <f t="shared" si="8"/>
        <v>267.647058823529</v>
      </c>
      <c r="CA27" s="1055">
        <f t="shared" si="8"/>
        <v>82.3529411764706</v>
      </c>
      <c r="CB27" s="1055">
        <f t="shared" si="8"/>
        <v>287.179487179487</v>
      </c>
      <c r="CC27" s="1055" t="str">
        <f t="shared" si="8"/>
        <v>-</v>
      </c>
      <c r="CD27" s="1055">
        <f t="shared" si="8"/>
        <v>653.333333333333</v>
      </c>
      <c r="CE27" s="1066">
        <f t="shared" si="8"/>
        <v>225</v>
      </c>
      <c r="CF27" s="936">
        <v>2180</v>
      </c>
      <c r="CG27" s="936">
        <v>2180</v>
      </c>
      <c r="CH27" s="936">
        <v>2180</v>
      </c>
      <c r="CI27" s="936">
        <v>2180</v>
      </c>
      <c r="CJ27" s="936">
        <v>2180</v>
      </c>
      <c r="CK27" s="936">
        <v>2180</v>
      </c>
      <c r="CL27" s="935" t="s">
        <v>30</v>
      </c>
      <c r="CM27" s="935" t="s">
        <v>30</v>
      </c>
      <c r="CN27" s="935" t="s">
        <v>30</v>
      </c>
      <c r="CO27" s="935" t="s">
        <v>30</v>
      </c>
      <c r="CP27" s="935" t="s">
        <v>30</v>
      </c>
      <c r="CQ27" s="935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6" t="s">
        <v>181</v>
      </c>
      <c r="G28" s="946" t="s">
        <v>182</v>
      </c>
      <c r="H28" s="946" t="s">
        <v>183</v>
      </c>
      <c r="I28" s="946" t="s">
        <v>184</v>
      </c>
      <c r="J28" s="965"/>
      <c r="K28" s="966"/>
      <c r="L28" s="967">
        <v>4</v>
      </c>
      <c r="M28" s="968">
        <v>3</v>
      </c>
      <c r="N28" s="968">
        <v>2</v>
      </c>
      <c r="O28" s="968">
        <v>7</v>
      </c>
      <c r="P28" s="969"/>
      <c r="Q28" s="1010"/>
      <c r="R28" s="1011"/>
      <c r="S28" s="1012">
        <v>7</v>
      </c>
      <c r="T28" s="1012">
        <v>4</v>
      </c>
      <c r="U28" s="1012">
        <v>5</v>
      </c>
      <c r="V28" s="1013"/>
      <c r="W28" s="1014"/>
      <c r="X28" s="1011"/>
      <c r="Y28" s="1012"/>
      <c r="Z28" s="1012">
        <v>5</v>
      </c>
      <c r="AA28" s="1012"/>
      <c r="AB28" s="1013"/>
      <c r="AC28" s="1014"/>
      <c r="AD28" s="967"/>
      <c r="AE28" s="968">
        <v>1</v>
      </c>
      <c r="AF28" s="968"/>
      <c r="AG28" s="968"/>
      <c r="AH28" s="969"/>
      <c r="AI28" s="1010"/>
      <c r="AJ28" s="967"/>
      <c r="AK28" s="968">
        <v>2</v>
      </c>
      <c r="AL28" s="968">
        <v>1</v>
      </c>
      <c r="AM28" s="968">
        <v>1</v>
      </c>
      <c r="AN28" s="969"/>
      <c r="AO28" s="1010"/>
      <c r="AP28" s="1031">
        <v>2</v>
      </c>
      <c r="AQ28" s="1032">
        <v>3</v>
      </c>
      <c r="AR28" s="1032">
        <v>2</v>
      </c>
      <c r="AS28" s="1032">
        <v>1</v>
      </c>
      <c r="AT28" s="1013"/>
      <c r="AU28" s="1014"/>
      <c r="AV28" s="1031">
        <v>3</v>
      </c>
      <c r="AW28" s="1032">
        <v>3</v>
      </c>
      <c r="AX28" s="1032">
        <v>4</v>
      </c>
      <c r="AY28" s="1032">
        <v>1</v>
      </c>
      <c r="AZ28" s="1013"/>
      <c r="BA28" s="1014"/>
      <c r="BB28" s="1031">
        <v>0.12</v>
      </c>
      <c r="BC28" s="1032">
        <v>0.44</v>
      </c>
      <c r="BD28" s="1032">
        <v>0.2</v>
      </c>
      <c r="BE28" s="1032">
        <v>0.12</v>
      </c>
      <c r="BF28" s="1013"/>
      <c r="BG28" s="1014"/>
      <c r="BH28" s="1038">
        <f t="shared" ref="BH28:BK30" si="13">IF($A$1="补货",L28+R28+X28,L28)</f>
        <v>4</v>
      </c>
      <c r="BI28" s="1039">
        <f t="shared" si="13"/>
        <v>10</v>
      </c>
      <c r="BJ28" s="1039">
        <f t="shared" si="13"/>
        <v>11</v>
      </c>
      <c r="BK28" s="1039">
        <f t="shared" si="13"/>
        <v>12</v>
      </c>
      <c r="BL28" s="1013"/>
      <c r="BM28" s="1014"/>
      <c r="BN28" s="1011"/>
      <c r="BO28" s="1012"/>
      <c r="BP28" s="1012"/>
      <c r="BQ28" s="1012"/>
      <c r="BR28" s="1013"/>
      <c r="BS28" s="1014"/>
      <c r="BT28" s="1044">
        <f t="shared" si="7"/>
        <v>4</v>
      </c>
      <c r="BU28" s="1059">
        <f t="shared" si="7"/>
        <v>10</v>
      </c>
      <c r="BV28" s="1059">
        <f t="shared" si="7"/>
        <v>11</v>
      </c>
      <c r="BW28" s="1059">
        <f t="shared" si="7"/>
        <v>12</v>
      </c>
      <c r="BX28" s="1013"/>
      <c r="BY28" s="1014"/>
      <c r="BZ28" s="1060">
        <f t="shared" si="8"/>
        <v>233.333333333333</v>
      </c>
      <c r="CA28" s="1061">
        <f t="shared" si="8"/>
        <v>159.090909090909</v>
      </c>
      <c r="CB28" s="1061">
        <f t="shared" si="8"/>
        <v>385</v>
      </c>
      <c r="CC28" s="1061">
        <f t="shared" si="8"/>
        <v>700</v>
      </c>
      <c r="CD28" s="1069" t="str">
        <f t="shared" si="8"/>
        <v>-</v>
      </c>
      <c r="CE28" s="1070" t="str">
        <f t="shared" si="8"/>
        <v>-</v>
      </c>
      <c r="CF28" s="936">
        <v>1680</v>
      </c>
      <c r="CG28" s="936">
        <v>1680</v>
      </c>
      <c r="CH28" s="936">
        <v>1680</v>
      </c>
      <c r="CI28" s="936">
        <v>1680</v>
      </c>
      <c r="CL28" s="935" t="s">
        <v>30</v>
      </c>
      <c r="CM28" s="935" t="s">
        <v>30</v>
      </c>
      <c r="CN28" s="935" t="s">
        <v>30</v>
      </c>
      <c r="CO28" s="935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4" t="s">
        <v>186</v>
      </c>
      <c r="G29" s="944" t="s">
        <v>187</v>
      </c>
      <c r="H29" s="944" t="s">
        <v>188</v>
      </c>
      <c r="I29" s="944" t="s">
        <v>189</v>
      </c>
      <c r="J29" s="944" t="s">
        <v>190</v>
      </c>
      <c r="K29" s="958"/>
      <c r="L29" s="703">
        <v>5</v>
      </c>
      <c r="M29" s="704">
        <v>5</v>
      </c>
      <c r="N29" s="704">
        <v>6</v>
      </c>
      <c r="O29" s="704"/>
      <c r="P29" s="704">
        <v>8</v>
      </c>
      <c r="Q29" s="976"/>
      <c r="R29" s="1002"/>
      <c r="S29" s="1003">
        <v>10</v>
      </c>
      <c r="T29" s="1003">
        <v>45</v>
      </c>
      <c r="U29" s="1003"/>
      <c r="V29" s="1003">
        <v>7</v>
      </c>
      <c r="W29" s="979"/>
      <c r="X29" s="1002"/>
      <c r="Y29" s="1003"/>
      <c r="Z29" s="1003"/>
      <c r="AA29" s="1003">
        <v>30</v>
      </c>
      <c r="AB29" s="1003"/>
      <c r="AC29" s="979"/>
      <c r="AD29" s="703">
        <v>4</v>
      </c>
      <c r="AE29" s="704"/>
      <c r="AF29" s="704">
        <v>6</v>
      </c>
      <c r="AG29" s="704"/>
      <c r="AH29" s="704">
        <v>2</v>
      </c>
      <c r="AI29" s="976"/>
      <c r="AJ29" s="703">
        <v>5</v>
      </c>
      <c r="AK29" s="704">
        <v>4</v>
      </c>
      <c r="AL29" s="704">
        <v>17</v>
      </c>
      <c r="AM29" s="704">
        <v>12</v>
      </c>
      <c r="AN29" s="704">
        <v>11</v>
      </c>
      <c r="AO29" s="976"/>
      <c r="AP29" s="1018">
        <v>8</v>
      </c>
      <c r="AQ29" s="1019">
        <v>8</v>
      </c>
      <c r="AR29" s="1019">
        <v>26</v>
      </c>
      <c r="AS29" s="1019">
        <v>34</v>
      </c>
      <c r="AT29" s="1019">
        <v>20</v>
      </c>
      <c r="AU29" s="979"/>
      <c r="AV29" s="1018">
        <v>8</v>
      </c>
      <c r="AW29" s="1019">
        <v>8</v>
      </c>
      <c r="AX29" s="1019">
        <v>30</v>
      </c>
      <c r="AY29" s="1019">
        <v>37</v>
      </c>
      <c r="AZ29" s="1019">
        <v>21</v>
      </c>
      <c r="BA29" s="979"/>
      <c r="BB29" s="1018">
        <v>1.35</v>
      </c>
      <c r="BC29" s="1019">
        <v>0.68</v>
      </c>
      <c r="BD29" s="1019">
        <v>3.47</v>
      </c>
      <c r="BE29" s="1019">
        <v>2.61</v>
      </c>
      <c r="BF29" s="1019">
        <v>2.1</v>
      </c>
      <c r="BG29" s="979"/>
      <c r="BH29" s="1036">
        <f t="shared" si="13"/>
        <v>5</v>
      </c>
      <c r="BI29" s="799">
        <f t="shared" si="13"/>
        <v>15</v>
      </c>
      <c r="BJ29" s="799">
        <f t="shared" si="13"/>
        <v>51</v>
      </c>
      <c r="BK29" s="799">
        <f t="shared" si="13"/>
        <v>30</v>
      </c>
      <c r="BL29" s="799">
        <f>IF($A$1="补货",P29+V29+AB29,P29)</f>
        <v>15</v>
      </c>
      <c r="BM29" s="979"/>
      <c r="BN29" s="1002">
        <v>10</v>
      </c>
      <c r="BO29" s="1003"/>
      <c r="BP29" s="1003"/>
      <c r="BQ29" s="1003"/>
      <c r="BR29" s="1003">
        <v>10</v>
      </c>
      <c r="BS29" s="979"/>
      <c r="BT29" s="798">
        <f t="shared" si="7"/>
        <v>15</v>
      </c>
      <c r="BU29" s="814">
        <f t="shared" si="7"/>
        <v>15</v>
      </c>
      <c r="BV29" s="814">
        <f t="shared" si="7"/>
        <v>51</v>
      </c>
      <c r="BW29" s="814">
        <f t="shared" si="7"/>
        <v>30</v>
      </c>
      <c r="BX29" s="814">
        <f t="shared" si="7"/>
        <v>25</v>
      </c>
      <c r="BY29" s="979"/>
      <c r="BZ29" s="1045">
        <f t="shared" si="8"/>
        <v>77.7777777777778</v>
      </c>
      <c r="CA29" s="1046">
        <f t="shared" si="8"/>
        <v>154.411764705882</v>
      </c>
      <c r="CB29" s="1046">
        <f t="shared" si="8"/>
        <v>102.881844380403</v>
      </c>
      <c r="CC29" s="1046">
        <f t="shared" si="8"/>
        <v>80.4597701149425</v>
      </c>
      <c r="CD29" s="1046">
        <f t="shared" si="8"/>
        <v>83.3333333333333</v>
      </c>
      <c r="CE29" s="1062" t="str">
        <f t="shared" si="8"/>
        <v>-</v>
      </c>
      <c r="CF29" s="936">
        <v>2380</v>
      </c>
      <c r="CG29" s="936">
        <v>2380</v>
      </c>
      <c r="CH29" s="936">
        <v>2380</v>
      </c>
      <c r="CI29" s="936">
        <v>2380</v>
      </c>
      <c r="CJ29" s="936">
        <v>2380</v>
      </c>
      <c r="CL29" s="935" t="s">
        <v>30</v>
      </c>
      <c r="CM29" s="935" t="s">
        <v>30</v>
      </c>
      <c r="CN29" s="935" t="s">
        <v>30</v>
      </c>
      <c r="CO29" s="935" t="s">
        <v>30</v>
      </c>
      <c r="CP29" s="935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3" t="s">
        <v>191</v>
      </c>
      <c r="G30" s="943" t="s">
        <v>192</v>
      </c>
      <c r="H30" s="943" t="s">
        <v>193</v>
      </c>
      <c r="I30" s="943" t="s">
        <v>194</v>
      </c>
      <c r="J30" s="943" t="s">
        <v>195</v>
      </c>
      <c r="K30" s="960"/>
      <c r="L30" s="709">
        <v>4</v>
      </c>
      <c r="M30" s="710">
        <v>2</v>
      </c>
      <c r="N30" s="710"/>
      <c r="O30" s="710"/>
      <c r="P30" s="710">
        <v>6</v>
      </c>
      <c r="Q30" s="985"/>
      <c r="R30" s="1008">
        <v>14</v>
      </c>
      <c r="S30" s="1009">
        <v>12</v>
      </c>
      <c r="T30" s="1009"/>
      <c r="U30" s="1009"/>
      <c r="V30" s="1009">
        <v>3</v>
      </c>
      <c r="W30" s="988"/>
      <c r="X30" s="1008"/>
      <c r="Y30" s="1009"/>
      <c r="Z30" s="1009">
        <v>5</v>
      </c>
      <c r="AA30" s="1009">
        <v>20</v>
      </c>
      <c r="AB30" s="1009"/>
      <c r="AC30" s="988"/>
      <c r="AD30" s="709">
        <v>1</v>
      </c>
      <c r="AE30" s="710">
        <v>2</v>
      </c>
      <c r="AF30" s="710"/>
      <c r="AG30" s="710"/>
      <c r="AH30" s="710">
        <v>3</v>
      </c>
      <c r="AI30" s="985"/>
      <c r="AJ30" s="709">
        <v>1</v>
      </c>
      <c r="AK30" s="710">
        <v>5</v>
      </c>
      <c r="AL30" s="710">
        <v>6</v>
      </c>
      <c r="AM30" s="710">
        <v>9</v>
      </c>
      <c r="AN30" s="710">
        <v>11</v>
      </c>
      <c r="AO30" s="985"/>
      <c r="AP30" s="1023">
        <v>3</v>
      </c>
      <c r="AQ30" s="1024">
        <v>6</v>
      </c>
      <c r="AR30" s="1024">
        <v>12</v>
      </c>
      <c r="AS30" s="1024">
        <v>24</v>
      </c>
      <c r="AT30" s="1024">
        <v>14</v>
      </c>
      <c r="AU30" s="988"/>
      <c r="AV30" s="1023">
        <v>3</v>
      </c>
      <c r="AW30" s="1024">
        <v>7</v>
      </c>
      <c r="AX30" s="1024">
        <v>13</v>
      </c>
      <c r="AY30" s="1024">
        <v>29</v>
      </c>
      <c r="AZ30" s="1024">
        <v>18</v>
      </c>
      <c r="BA30" s="988"/>
      <c r="BB30" s="1023">
        <v>0.37</v>
      </c>
      <c r="BC30" s="1024">
        <v>0.97</v>
      </c>
      <c r="BD30" s="1024">
        <v>1.04</v>
      </c>
      <c r="BE30" s="1024">
        <v>1.92</v>
      </c>
      <c r="BF30" s="1024">
        <v>1.99</v>
      </c>
      <c r="BG30" s="988"/>
      <c r="BH30" s="802">
        <f t="shared" si="13"/>
        <v>18</v>
      </c>
      <c r="BI30" s="803">
        <f t="shared" si="13"/>
        <v>14</v>
      </c>
      <c r="BJ30" s="803">
        <f t="shared" si="13"/>
        <v>5</v>
      </c>
      <c r="BK30" s="803">
        <f t="shared" si="13"/>
        <v>20</v>
      </c>
      <c r="BL30" s="803">
        <f>IF($A$1="补货",P30+V30+AB30,P30)</f>
        <v>9</v>
      </c>
      <c r="BM30" s="988"/>
      <c r="BN30" s="1008"/>
      <c r="BO30" s="1009"/>
      <c r="BP30" s="1009">
        <v>10</v>
      </c>
      <c r="BQ30" s="1009"/>
      <c r="BR30" s="1009">
        <v>15</v>
      </c>
      <c r="BS30" s="988"/>
      <c r="BT30" s="817">
        <f t="shared" si="7"/>
        <v>18</v>
      </c>
      <c r="BU30" s="818">
        <f t="shared" si="7"/>
        <v>14</v>
      </c>
      <c r="BV30" s="818">
        <f t="shared" si="7"/>
        <v>15</v>
      </c>
      <c r="BW30" s="818">
        <f t="shared" si="7"/>
        <v>20</v>
      </c>
      <c r="BX30" s="818">
        <f t="shared" si="7"/>
        <v>24</v>
      </c>
      <c r="BY30" s="988"/>
      <c r="BZ30" s="1054">
        <f t="shared" si="8"/>
        <v>340.540540540541</v>
      </c>
      <c r="CA30" s="1055">
        <f t="shared" si="8"/>
        <v>101.030927835052</v>
      </c>
      <c r="CB30" s="1055">
        <f t="shared" si="8"/>
        <v>100.961538461538</v>
      </c>
      <c r="CC30" s="1055">
        <f t="shared" si="8"/>
        <v>72.9166666666667</v>
      </c>
      <c r="CD30" s="1055">
        <f t="shared" si="8"/>
        <v>84.4221105527638</v>
      </c>
      <c r="CE30" s="1064" t="str">
        <f t="shared" si="8"/>
        <v>-</v>
      </c>
      <c r="CF30" s="936">
        <v>2380</v>
      </c>
      <c r="CG30" s="936">
        <v>2380</v>
      </c>
      <c r="CH30" s="936">
        <v>2380</v>
      </c>
      <c r="CI30" s="936">
        <v>2380</v>
      </c>
      <c r="CJ30" s="936">
        <v>2380</v>
      </c>
      <c r="CL30" s="935" t="s">
        <v>30</v>
      </c>
      <c r="CM30" s="935" t="s">
        <v>30</v>
      </c>
      <c r="CN30" s="935" t="s">
        <v>30</v>
      </c>
      <c r="CO30" s="935" t="s">
        <v>30</v>
      </c>
      <c r="CP30" s="935" t="s">
        <v>30</v>
      </c>
    </row>
    <row r="31" customHeight="1" spans="2:94">
      <c r="B31" s="606" t="s">
        <v>196</v>
      </c>
      <c r="C31" s="606"/>
      <c r="D31" s="619" t="s">
        <v>197</v>
      </c>
      <c r="E31" s="851" t="s">
        <v>198</v>
      </c>
      <c r="F31" s="947" t="s">
        <v>199</v>
      </c>
      <c r="G31" s="947" t="s">
        <v>200</v>
      </c>
      <c r="H31" s="947" t="s">
        <v>201</v>
      </c>
      <c r="I31" s="947" t="s">
        <v>202</v>
      </c>
      <c r="J31" s="947" t="s">
        <v>203</v>
      </c>
      <c r="K31" s="97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90"/>
      <c r="R31" s="1002"/>
      <c r="S31" s="1003"/>
      <c r="T31" s="1003"/>
      <c r="U31" s="1003"/>
      <c r="V31" s="1003"/>
      <c r="W31" s="991"/>
      <c r="X31" s="1002"/>
      <c r="Y31" s="1003"/>
      <c r="Z31" s="1003"/>
      <c r="AA31" s="1003"/>
      <c r="AB31" s="1003"/>
      <c r="AC31" s="991"/>
      <c r="AD31" s="703"/>
      <c r="AE31" s="704"/>
      <c r="AF31" s="704"/>
      <c r="AG31" s="704"/>
      <c r="AH31" s="704"/>
      <c r="AI31" s="990"/>
      <c r="AJ31" s="703"/>
      <c r="AK31" s="704"/>
      <c r="AL31" s="704"/>
      <c r="AM31" s="704"/>
      <c r="AN31" s="704"/>
      <c r="AO31" s="990"/>
      <c r="AP31" s="1018"/>
      <c r="AQ31" s="1019"/>
      <c r="AR31" s="1019"/>
      <c r="AS31" s="1019"/>
      <c r="AT31" s="1019"/>
      <c r="AU31" s="1022"/>
      <c r="AV31" s="1018"/>
      <c r="AW31" s="1019"/>
      <c r="AX31" s="1019"/>
      <c r="AY31" s="1019"/>
      <c r="AZ31" s="1019"/>
      <c r="BA31" s="1022"/>
      <c r="BB31" s="1018"/>
      <c r="BC31" s="1019"/>
      <c r="BD31" s="1019"/>
      <c r="BE31" s="1019"/>
      <c r="BF31" s="1019"/>
      <c r="BG31" s="1022"/>
      <c r="BH31" s="1036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41">
        <f>IF($A$1="补货",Q31+W31+AC31,Q31)</f>
        <v>0</v>
      </c>
      <c r="BN31" s="1002"/>
      <c r="BO31" s="1003"/>
      <c r="BP31" s="1003"/>
      <c r="BQ31" s="1003"/>
      <c r="BR31" s="1003"/>
      <c r="BS31" s="991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2">
        <f t="shared" si="14"/>
        <v>0</v>
      </c>
      <c r="BZ31" s="1045" t="str">
        <f t="shared" ref="BZ31:CE31" si="15">IF(BB31&lt;&gt;0,BT31/BB31*7,"-")</f>
        <v>-</v>
      </c>
      <c r="CA31" s="1046" t="str">
        <f t="shared" si="15"/>
        <v>-</v>
      </c>
      <c r="CB31" s="1046" t="str">
        <f t="shared" si="15"/>
        <v>-</v>
      </c>
      <c r="CC31" s="1046" t="str">
        <f t="shared" si="15"/>
        <v>-</v>
      </c>
      <c r="CD31" s="1046" t="str">
        <f t="shared" si="15"/>
        <v>-</v>
      </c>
      <c r="CE31" s="1065" t="str">
        <f t="shared" si="15"/>
        <v>-</v>
      </c>
      <c r="CF31" s="936">
        <v>2480</v>
      </c>
      <c r="CG31" s="936">
        <v>2480</v>
      </c>
      <c r="CH31" s="936">
        <v>2480</v>
      </c>
      <c r="CI31" s="936">
        <v>2480</v>
      </c>
      <c r="CJ31" s="936">
        <v>2480</v>
      </c>
      <c r="CL31" s="935" t="s">
        <v>30</v>
      </c>
      <c r="CM31" s="935" t="s">
        <v>30</v>
      </c>
      <c r="CN31" s="935" t="s">
        <v>30</v>
      </c>
      <c r="CO31" s="935" t="s">
        <v>30</v>
      </c>
      <c r="CP31" s="935" t="s">
        <v>30</v>
      </c>
    </row>
    <row r="32" customHeight="1" spans="2:94">
      <c r="B32" s="854"/>
      <c r="C32" s="854"/>
      <c r="D32" s="619" t="s">
        <v>204</v>
      </c>
      <c r="E32" s="851" t="s">
        <v>205</v>
      </c>
      <c r="F32" s="948" t="s">
        <v>206</v>
      </c>
      <c r="G32" s="948" t="s">
        <v>207</v>
      </c>
      <c r="H32" s="948" t="s">
        <v>208</v>
      </c>
      <c r="I32" s="948" t="s">
        <v>209</v>
      </c>
      <c r="J32" s="948" t="s">
        <v>210</v>
      </c>
      <c r="K32" s="971"/>
      <c r="L32" s="566">
        <v>2</v>
      </c>
      <c r="M32" s="954">
        <v>2</v>
      </c>
      <c r="N32" s="954">
        <v>1</v>
      </c>
      <c r="O32" s="954">
        <v>2</v>
      </c>
      <c r="P32" s="954">
        <v>2</v>
      </c>
      <c r="Q32" s="1004"/>
      <c r="R32" s="1005"/>
      <c r="S32" s="1006"/>
      <c r="T32" s="1006"/>
      <c r="U32" s="1006"/>
      <c r="V32" s="1006"/>
      <c r="W32" s="1007"/>
      <c r="X32" s="1005"/>
      <c r="Y32" s="1006"/>
      <c r="Z32" s="1006"/>
      <c r="AA32" s="1006"/>
      <c r="AB32" s="1006"/>
      <c r="AC32" s="1007"/>
      <c r="AD32" s="566"/>
      <c r="AE32" s="954"/>
      <c r="AF32" s="954"/>
      <c r="AG32" s="954"/>
      <c r="AH32" s="954"/>
      <c r="AI32" s="1004"/>
      <c r="AJ32" s="566"/>
      <c r="AK32" s="954"/>
      <c r="AL32" s="954"/>
      <c r="AM32" s="954"/>
      <c r="AN32" s="954"/>
      <c r="AO32" s="1004"/>
      <c r="AP32" s="1020"/>
      <c r="AQ32" s="1029"/>
      <c r="AR32" s="1029"/>
      <c r="AS32" s="1029"/>
      <c r="AT32" s="1029"/>
      <c r="AU32" s="1030"/>
      <c r="AV32" s="1020"/>
      <c r="AW32" s="1029"/>
      <c r="AX32" s="1029"/>
      <c r="AY32" s="1029"/>
      <c r="AZ32" s="1029"/>
      <c r="BA32" s="1030"/>
      <c r="BB32" s="1020"/>
      <c r="BC32" s="1029"/>
      <c r="BD32" s="1029"/>
      <c r="BE32" s="1029"/>
      <c r="BF32" s="1029"/>
      <c r="BG32" s="1030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3">
        <f>IF($A$1="补货",Q32+W32+AC32,Q32)</f>
        <v>0</v>
      </c>
      <c r="BN32" s="1005"/>
      <c r="BO32" s="1006"/>
      <c r="BP32" s="1006"/>
      <c r="BQ32" s="1006"/>
      <c r="BR32" s="1006"/>
      <c r="BS32" s="1007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8">
        <f t="shared" si="16"/>
        <v>0</v>
      </c>
      <c r="BZ32" s="1049" t="str">
        <f t="shared" ref="BZ32:CE32" si="17">IF(BB32&lt;&gt;0,BT32/BB32*7,"-")</f>
        <v>-</v>
      </c>
      <c r="CA32" s="1057" t="str">
        <f t="shared" si="17"/>
        <v>-</v>
      </c>
      <c r="CB32" s="1057" t="str">
        <f t="shared" si="17"/>
        <v>-</v>
      </c>
      <c r="CC32" s="1057" t="str">
        <f t="shared" si="17"/>
        <v>-</v>
      </c>
      <c r="CD32" s="1057" t="str">
        <f t="shared" si="17"/>
        <v>-</v>
      </c>
      <c r="CE32" s="1068" t="str">
        <f t="shared" si="17"/>
        <v>-</v>
      </c>
      <c r="CF32" s="936">
        <v>2480</v>
      </c>
      <c r="CG32" s="936">
        <v>2480</v>
      </c>
      <c r="CH32" s="936">
        <v>2480</v>
      </c>
      <c r="CI32" s="936">
        <v>2480</v>
      </c>
      <c r="CJ32" s="936">
        <v>2480</v>
      </c>
      <c r="CL32" s="935" t="s">
        <v>30</v>
      </c>
      <c r="CM32" s="935" t="s">
        <v>30</v>
      </c>
      <c r="CN32" s="935" t="s">
        <v>30</v>
      </c>
      <c r="CO32" s="935" t="s">
        <v>30</v>
      </c>
      <c r="CP32" s="935" t="s">
        <v>30</v>
      </c>
    </row>
    <row r="33" customHeight="1" spans="2:94">
      <c r="B33" s="854"/>
      <c r="C33" s="854"/>
      <c r="D33" s="619" t="s">
        <v>211</v>
      </c>
      <c r="E33" s="851" t="s">
        <v>212</v>
      </c>
      <c r="F33" s="948" t="s">
        <v>213</v>
      </c>
      <c r="G33" s="948" t="s">
        <v>214</v>
      </c>
      <c r="H33" s="948" t="s">
        <v>215</v>
      </c>
      <c r="I33" s="948" t="s">
        <v>216</v>
      </c>
      <c r="J33" s="948" t="s">
        <v>217</v>
      </c>
      <c r="K33" s="971"/>
      <c r="L33" s="566">
        <v>2</v>
      </c>
      <c r="M33" s="954">
        <v>2</v>
      </c>
      <c r="N33" s="954">
        <v>2</v>
      </c>
      <c r="O33" s="954">
        <v>2</v>
      </c>
      <c r="P33" s="954">
        <v>2</v>
      </c>
      <c r="Q33" s="1004"/>
      <c r="R33" s="1005"/>
      <c r="S33" s="1006"/>
      <c r="T33" s="1006"/>
      <c r="U33" s="1006"/>
      <c r="V33" s="1006"/>
      <c r="W33" s="1007"/>
      <c r="X33" s="1005"/>
      <c r="Y33" s="1006"/>
      <c r="Z33" s="1006"/>
      <c r="AA33" s="1006"/>
      <c r="AB33" s="1006"/>
      <c r="AC33" s="1007"/>
      <c r="AD33" s="566"/>
      <c r="AE33" s="954"/>
      <c r="AF33" s="954"/>
      <c r="AG33" s="954"/>
      <c r="AH33" s="954"/>
      <c r="AI33" s="1004"/>
      <c r="AJ33" s="566"/>
      <c r="AK33" s="954"/>
      <c r="AL33" s="954"/>
      <c r="AM33" s="954"/>
      <c r="AN33" s="954"/>
      <c r="AO33" s="1004"/>
      <c r="AP33" s="1020"/>
      <c r="AQ33" s="1029"/>
      <c r="AR33" s="1029"/>
      <c r="AS33" s="1029"/>
      <c r="AT33" s="1029"/>
      <c r="AU33" s="1030"/>
      <c r="AV33" s="1020"/>
      <c r="AW33" s="1029"/>
      <c r="AX33" s="1029"/>
      <c r="AY33" s="1029"/>
      <c r="AZ33" s="1029"/>
      <c r="BA33" s="1030"/>
      <c r="BB33" s="1020"/>
      <c r="BC33" s="1029"/>
      <c r="BD33" s="1029"/>
      <c r="BE33" s="1029"/>
      <c r="BF33" s="1029"/>
      <c r="BG33" s="1030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3">
        <f>IF($A$1="补货",Q33+W33+AC33,Q33)</f>
        <v>0</v>
      </c>
      <c r="BN33" s="1005"/>
      <c r="BO33" s="1006"/>
      <c r="BP33" s="1006"/>
      <c r="BQ33" s="1006"/>
      <c r="BR33" s="1006"/>
      <c r="BS33" s="1007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8">
        <f t="shared" si="18"/>
        <v>0</v>
      </c>
      <c r="BZ33" s="1049" t="str">
        <f t="shared" ref="BZ33:CE33" si="19">IF(BB33&lt;&gt;0,BT33/BB33*7,"-")</f>
        <v>-</v>
      </c>
      <c r="CA33" s="1057" t="str">
        <f t="shared" si="19"/>
        <v>-</v>
      </c>
      <c r="CB33" s="1057" t="str">
        <f t="shared" si="19"/>
        <v>-</v>
      </c>
      <c r="CC33" s="1057" t="str">
        <f t="shared" si="19"/>
        <v>-</v>
      </c>
      <c r="CD33" s="1057" t="str">
        <f t="shared" si="19"/>
        <v>-</v>
      </c>
      <c r="CE33" s="1068" t="str">
        <f t="shared" si="19"/>
        <v>-</v>
      </c>
      <c r="CF33" s="936">
        <v>2480</v>
      </c>
      <c r="CG33" s="936">
        <v>2480</v>
      </c>
      <c r="CH33" s="936">
        <v>2480</v>
      </c>
      <c r="CI33" s="936">
        <v>2480</v>
      </c>
      <c r="CJ33" s="936">
        <v>2480</v>
      </c>
      <c r="CL33" s="935" t="s">
        <v>30</v>
      </c>
      <c r="CM33" s="935" t="s">
        <v>30</v>
      </c>
      <c r="CN33" s="935" t="s">
        <v>30</v>
      </c>
      <c r="CO33" s="935" t="s">
        <v>30</v>
      </c>
      <c r="CP33" s="935" t="s">
        <v>30</v>
      </c>
    </row>
    <row r="34" customHeight="1" spans="2:94">
      <c r="B34" s="858"/>
      <c r="C34" s="858"/>
      <c r="D34" s="619" t="s">
        <v>218</v>
      </c>
      <c r="E34" s="851" t="s">
        <v>219</v>
      </c>
      <c r="F34" s="949" t="s">
        <v>220</v>
      </c>
      <c r="G34" s="949" t="s">
        <v>221</v>
      </c>
      <c r="H34" s="949" t="s">
        <v>222</v>
      </c>
      <c r="I34" s="949" t="s">
        <v>223</v>
      </c>
      <c r="J34" s="949" t="s">
        <v>224</v>
      </c>
      <c r="K34" s="972"/>
      <c r="L34" s="577">
        <v>2</v>
      </c>
      <c r="M34" s="957">
        <v>2</v>
      </c>
      <c r="N34" s="957">
        <v>2</v>
      </c>
      <c r="O34" s="957">
        <v>2</v>
      </c>
      <c r="P34" s="957">
        <v>2</v>
      </c>
      <c r="Q34" s="992"/>
      <c r="R34" s="1008"/>
      <c r="S34" s="1009"/>
      <c r="T34" s="1009"/>
      <c r="U34" s="1009"/>
      <c r="V34" s="1009"/>
      <c r="W34" s="995"/>
      <c r="X34" s="1008"/>
      <c r="Y34" s="1009"/>
      <c r="Z34" s="1009"/>
      <c r="AA34" s="1009"/>
      <c r="AB34" s="1009"/>
      <c r="AC34" s="995"/>
      <c r="AD34" s="577"/>
      <c r="AE34" s="957"/>
      <c r="AF34" s="957"/>
      <c r="AG34" s="957"/>
      <c r="AH34" s="957"/>
      <c r="AI34" s="992"/>
      <c r="AJ34" s="577"/>
      <c r="AK34" s="957"/>
      <c r="AL34" s="957"/>
      <c r="AM34" s="957"/>
      <c r="AN34" s="957"/>
      <c r="AO34" s="992"/>
      <c r="AP34" s="1023"/>
      <c r="AQ34" s="1024"/>
      <c r="AR34" s="1024"/>
      <c r="AS34" s="1024"/>
      <c r="AT34" s="1024"/>
      <c r="AU34" s="1025"/>
      <c r="AV34" s="1023"/>
      <c r="AW34" s="1024"/>
      <c r="AX34" s="1024"/>
      <c r="AY34" s="1024"/>
      <c r="AZ34" s="1024"/>
      <c r="BA34" s="1025"/>
      <c r="BB34" s="1023"/>
      <c r="BC34" s="1024"/>
      <c r="BD34" s="1024"/>
      <c r="BE34" s="1024"/>
      <c r="BF34" s="1024"/>
      <c r="BG34" s="1025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2">
        <f>IF($A$1="补货",Q34+W34+AC34,Q34)</f>
        <v>0</v>
      </c>
      <c r="BN34" s="1008"/>
      <c r="BO34" s="1009"/>
      <c r="BP34" s="1009"/>
      <c r="BQ34" s="1009"/>
      <c r="BR34" s="1009"/>
      <c r="BS34" s="995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3">
        <f t="shared" si="20"/>
        <v>0</v>
      </c>
      <c r="BZ34" s="1054" t="str">
        <f t="shared" ref="BZ34:CE34" si="21">IF(BB34&lt;&gt;0,BT34/BB34*7,"-")</f>
        <v>-</v>
      </c>
      <c r="CA34" s="1055" t="str">
        <f t="shared" si="21"/>
        <v>-</v>
      </c>
      <c r="CB34" s="1055" t="str">
        <f t="shared" si="21"/>
        <v>-</v>
      </c>
      <c r="CC34" s="1055" t="str">
        <f t="shared" si="21"/>
        <v>-</v>
      </c>
      <c r="CD34" s="1055" t="str">
        <f t="shared" si="21"/>
        <v>-</v>
      </c>
      <c r="CE34" s="1066" t="str">
        <f t="shared" si="21"/>
        <v>-</v>
      </c>
      <c r="CF34" s="936">
        <v>2480</v>
      </c>
      <c r="CG34" s="936">
        <v>2480</v>
      </c>
      <c r="CH34" s="936">
        <v>2480</v>
      </c>
      <c r="CI34" s="936">
        <v>2480</v>
      </c>
      <c r="CJ34" s="936">
        <v>2480</v>
      </c>
      <c r="CL34" s="935" t="s">
        <v>30</v>
      </c>
      <c r="CM34" s="935" t="s">
        <v>30</v>
      </c>
      <c r="CN34" s="935" t="s">
        <v>30</v>
      </c>
      <c r="CO34" s="935" t="s">
        <v>30</v>
      </c>
      <c r="CP34" s="935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50" t="s">
        <v>227</v>
      </c>
      <c r="G35" s="950" t="s">
        <v>228</v>
      </c>
      <c r="H35" s="950" t="s">
        <v>229</v>
      </c>
      <c r="I35" s="950" t="s">
        <v>230</v>
      </c>
      <c r="J35" s="950" t="s">
        <v>231</v>
      </c>
      <c r="K35" s="966"/>
      <c r="L35" s="967">
        <v>2</v>
      </c>
      <c r="M35" s="968">
        <v>2</v>
      </c>
      <c r="N35" s="968">
        <v>2</v>
      </c>
      <c r="O35" s="968">
        <v>2</v>
      </c>
      <c r="P35" s="968">
        <v>2</v>
      </c>
      <c r="Q35" s="1010"/>
      <c r="R35" s="1011"/>
      <c r="S35" s="1012"/>
      <c r="T35" s="1012"/>
      <c r="U35" s="1012"/>
      <c r="V35" s="1012"/>
      <c r="W35" s="1014"/>
      <c r="X35" s="1011"/>
      <c r="Y35" s="1012"/>
      <c r="Z35" s="1012"/>
      <c r="AA35" s="1012"/>
      <c r="AB35" s="1012"/>
      <c r="AC35" s="1014"/>
      <c r="AD35" s="967"/>
      <c r="AE35" s="968"/>
      <c r="AF35" s="968"/>
      <c r="AG35" s="968"/>
      <c r="AH35" s="968"/>
      <c r="AI35" s="1010"/>
      <c r="AJ35" s="967"/>
      <c r="AK35" s="968"/>
      <c r="AL35" s="968"/>
      <c r="AM35" s="968"/>
      <c r="AN35" s="969"/>
      <c r="AO35" s="1010"/>
      <c r="AP35" s="1031"/>
      <c r="AQ35" s="1032"/>
      <c r="AR35" s="1032"/>
      <c r="AS35" s="1032"/>
      <c r="AT35" s="1013"/>
      <c r="AU35" s="1014"/>
      <c r="AV35" s="1031"/>
      <c r="AW35" s="1032"/>
      <c r="AX35" s="1032"/>
      <c r="AY35" s="1032"/>
      <c r="AZ35" s="1013"/>
      <c r="BA35" s="1014"/>
      <c r="BB35" s="1031"/>
      <c r="BC35" s="1032"/>
      <c r="BD35" s="1032"/>
      <c r="BE35" s="1032"/>
      <c r="BF35" s="1032"/>
      <c r="BG35" s="1014"/>
      <c r="BH35" s="1038">
        <f>IF($A$1="补货",L35+R35+X35,L35)</f>
        <v>2</v>
      </c>
      <c r="BI35" s="1039">
        <f>IF($A$1="补货",M35+S35+Y35,M35)</f>
        <v>2</v>
      </c>
      <c r="BJ35" s="1039">
        <f>IF($A$1="补货",N35+T35+Z35,N35)</f>
        <v>2</v>
      </c>
      <c r="BK35" s="1039">
        <f>IF($A$1="补货",O35+U35+AA35,O35)</f>
        <v>2</v>
      </c>
      <c r="BL35" s="1039">
        <f>IF($A$1="补货",P35+V35+AB35,P35)</f>
        <v>2</v>
      </c>
      <c r="BM35" s="1014"/>
      <c r="BN35" s="1011"/>
      <c r="BO35" s="1012"/>
      <c r="BP35" s="1012"/>
      <c r="BQ35" s="1012"/>
      <c r="BR35" s="1012"/>
      <c r="BS35" s="1014"/>
      <c r="BT35" s="1044">
        <f t="shared" ref="BT35:BX35" si="22">BH35+BN35</f>
        <v>2</v>
      </c>
      <c r="BU35" s="1059">
        <f t="shared" si="22"/>
        <v>2</v>
      </c>
      <c r="BV35" s="1059">
        <f t="shared" si="22"/>
        <v>2</v>
      </c>
      <c r="BW35" s="1059">
        <f t="shared" si="22"/>
        <v>2</v>
      </c>
      <c r="BX35" s="1059">
        <f t="shared" si="22"/>
        <v>2</v>
      </c>
      <c r="BY35" s="1014"/>
      <c r="BZ35" s="1060" t="str">
        <f t="shared" ref="BZ35:CE35" si="23">IF(BB35&lt;&gt;0,BT35/BB35*7,"-")</f>
        <v>-</v>
      </c>
      <c r="CA35" s="1061" t="str">
        <f t="shared" si="23"/>
        <v>-</v>
      </c>
      <c r="CB35" s="1061" t="str">
        <f t="shared" si="23"/>
        <v>-</v>
      </c>
      <c r="CC35" s="1061" t="str">
        <f t="shared" si="23"/>
        <v>-</v>
      </c>
      <c r="CD35" s="1061" t="str">
        <f t="shared" si="23"/>
        <v>-</v>
      </c>
      <c r="CE35" s="1070" t="str">
        <f t="shared" si="23"/>
        <v>-</v>
      </c>
      <c r="CF35" s="936">
        <v>2480</v>
      </c>
      <c r="CG35" s="936">
        <v>2480</v>
      </c>
      <c r="CH35" s="936">
        <v>2480</v>
      </c>
      <c r="CI35" s="936">
        <v>2480</v>
      </c>
      <c r="CJ35" s="936">
        <v>2480</v>
      </c>
      <c r="CL35" s="935" t="s">
        <v>30</v>
      </c>
      <c r="CM35" s="935" t="s">
        <v>30</v>
      </c>
      <c r="CN35" s="935" t="s">
        <v>30</v>
      </c>
      <c r="CO35" s="935" t="s">
        <v>30</v>
      </c>
      <c r="CP35" s="935" t="s">
        <v>30</v>
      </c>
    </row>
    <row r="36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tabSelected="1" zoomScale="55" zoomScaleNormal="55" topLeftCell="A143" workbookViewId="0">
      <selection activeCell="M155" sqref="M15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1486</v>
      </c>
      <c r="E4" s="8"/>
      <c r="F4" s="9"/>
      <c r="G4" s="10" t="s">
        <v>1487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30</v>
      </c>
    </row>
    <row r="5" customHeight="1" spans="2:22">
      <c r="B5" s="6"/>
      <c r="C5" s="7" t="s">
        <v>1488</v>
      </c>
      <c r="D5" s="8" t="s">
        <v>1489</v>
      </c>
      <c r="E5" s="8"/>
      <c r="F5" s="9"/>
      <c r="G5" s="10" t="s">
        <v>1490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30</v>
      </c>
    </row>
    <row r="6" customHeight="1" spans="2:22">
      <c r="B6" s="6"/>
      <c r="C6" s="7" t="s">
        <v>1491</v>
      </c>
      <c r="D6" s="8" t="s">
        <v>1492</v>
      </c>
      <c r="E6" s="8"/>
      <c r="F6" s="9"/>
      <c r="G6" s="10" t="s">
        <v>1493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30</v>
      </c>
    </row>
    <row r="7" customHeight="1" spans="2:22">
      <c r="B7" s="6"/>
      <c r="C7" s="7" t="s">
        <v>1494</v>
      </c>
      <c r="D7" s="8" t="s">
        <v>1177</v>
      </c>
      <c r="E7" s="8"/>
      <c r="F7" s="9"/>
      <c r="G7" s="10" t="s">
        <v>1178</v>
      </c>
      <c r="H7" s="11">
        <v>980</v>
      </c>
      <c r="I7" s="31"/>
      <c r="J7" s="32">
        <v>5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5</v>
      </c>
      <c r="S7" s="45"/>
      <c r="T7" s="45">
        <f t="shared" si="0"/>
        <v>5</v>
      </c>
      <c r="U7" s="33" t="str">
        <f t="shared" si="1"/>
        <v>-</v>
      </c>
      <c r="V7" s="46" t="s">
        <v>515</v>
      </c>
    </row>
    <row r="8" customHeight="1" spans="2:22">
      <c r="B8" s="6"/>
      <c r="C8" s="7" t="s">
        <v>1495</v>
      </c>
      <c r="D8" s="8" t="s">
        <v>1496</v>
      </c>
      <c r="E8" s="8"/>
      <c r="F8" s="9"/>
      <c r="G8" s="10" t="s">
        <v>1497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30</v>
      </c>
    </row>
    <row r="9" customHeight="1" spans="2:22">
      <c r="B9" s="6"/>
      <c r="C9" s="7" t="s">
        <v>1498</v>
      </c>
      <c r="D9" s="8" t="s">
        <v>1499</v>
      </c>
      <c r="E9" s="8"/>
      <c r="F9" s="9"/>
      <c r="G9" s="10" t="s">
        <v>1500</v>
      </c>
      <c r="H9" s="11">
        <v>2580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30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5</v>
      </c>
      <c r="G11" s="853">
        <f>'在庫（雨衣）'!BO11</f>
        <v>5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1260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10</v>
      </c>
      <c r="G12" s="864">
        <f>'在庫（雨衣）'!BO12</f>
        <v>5</v>
      </c>
      <c r="H12" s="864">
        <f>'在庫（雨衣）'!BP12</f>
        <v>0</v>
      </c>
      <c r="I12" s="864">
        <f>'在庫（雨衣）'!BQ12</f>
        <v>5</v>
      </c>
      <c r="J12" s="864">
        <f>'在庫（雨衣）'!BR12</f>
        <v>5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20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10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600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10</v>
      </c>
      <c r="G22" s="853">
        <f>'在庫（雨衣）'!BO22</f>
        <v>10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10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3250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20</v>
      </c>
      <c r="G23" s="860">
        <f>'在庫（雨衣）'!BO23</f>
        <v>20</v>
      </c>
      <c r="H23" s="860">
        <f>'在庫（雨衣）'!BP23</f>
        <v>20</v>
      </c>
      <c r="I23" s="860">
        <f>'在庫（雨衣）'!BQ23</f>
        <v>20</v>
      </c>
      <c r="J23" s="860">
        <f>'在庫（雨衣）'!BR23</f>
        <v>20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10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1440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10</v>
      </c>
      <c r="H25" s="865">
        <f>'在庫（雨衣）'!BP25</f>
        <v>10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10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10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10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1575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10</v>
      </c>
      <c r="I30" s="864">
        <f>'在庫（雨衣）'!BQ30</f>
        <v>0</v>
      </c>
      <c r="J30" s="864">
        <f>'在庫（雨衣）'!BR30</f>
        <v>15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8125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9" activePane="bottomRight" state="frozen"/>
      <selection/>
      <selection pane="topRight"/>
      <selection pane="bottomLeft"/>
      <selection pane="bottomRight" activeCell="BZ12" sqref="BZ12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3500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>
        <v>2</v>
      </c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4</v>
      </c>
      <c r="BE10" s="777">
        <v>3</v>
      </c>
      <c r="BF10" s="777"/>
      <c r="BG10" s="777">
        <v>2</v>
      </c>
      <c r="BH10" s="794"/>
      <c r="BI10" s="775"/>
      <c r="BJ10" s="776">
        <v>0.12</v>
      </c>
      <c r="BK10" s="777">
        <v>0.06</v>
      </c>
      <c r="BL10" s="777">
        <v>0.05</v>
      </c>
      <c r="BM10" s="777"/>
      <c r="BN10" s="777">
        <v>0.07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>
        <v>10</v>
      </c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10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291.666666666667</v>
      </c>
      <c r="CM10" s="833">
        <f t="shared" si="6"/>
        <v>1166.66666666667</v>
      </c>
      <c r="CN10" s="833">
        <f t="shared" si="6"/>
        <v>1820</v>
      </c>
      <c r="CO10" s="833" t="str">
        <f t="shared" si="6"/>
        <v>-</v>
      </c>
      <c r="CP10" s="833">
        <f t="shared" si="6"/>
        <v>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2</v>
      </c>
      <c r="AZ11" s="788">
        <v>4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10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0.2</v>
      </c>
      <c r="BN11" s="792">
        <v>0.3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>
        <v>10</v>
      </c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10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1400</v>
      </c>
      <c r="CO11" s="845">
        <f t="shared" si="6"/>
        <v>560</v>
      </c>
      <c r="CP11" s="845">
        <f t="shared" si="6"/>
        <v>466.666666666667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>
        <v>2</v>
      </c>
      <c r="BB12" s="775">
        <v>2</v>
      </c>
      <c r="BC12" s="776"/>
      <c r="BD12" s="777">
        <v>2</v>
      </c>
      <c r="BE12" s="777"/>
      <c r="BF12" s="777">
        <v>5</v>
      </c>
      <c r="BG12" s="777">
        <v>2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0.08</v>
      </c>
      <c r="BN12" s="777">
        <v>0.14</v>
      </c>
      <c r="BO12" s="794">
        <v>0.12</v>
      </c>
      <c r="BP12" s="775">
        <v>0.12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1137.5</v>
      </c>
      <c r="CP12" s="833">
        <f t="shared" ref="CP12:CP18" si="19">IF(BN12&lt;&gt;0,CI12/BN12*7,"-")</f>
        <v>300</v>
      </c>
      <c r="CQ12" s="834">
        <f t="shared" si="7"/>
        <v>466.666666666667</v>
      </c>
      <c r="CR12" s="835">
        <f t="shared" ref="CR12:CR18" si="20">IF(BP12&lt;&gt;0,CK12/BP12*7,"-")</f>
        <v>350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4</v>
      </c>
      <c r="BG13" s="777"/>
      <c r="BH13" s="794">
        <v>3</v>
      </c>
      <c r="BI13" s="775"/>
      <c r="BJ13" s="776"/>
      <c r="BK13" s="777"/>
      <c r="BL13" s="777">
        <v>0.08</v>
      </c>
      <c r="BM13" s="777">
        <v>0.17</v>
      </c>
      <c r="BN13" s="777"/>
      <c r="BO13" s="794">
        <v>0.08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123.529411764706</v>
      </c>
      <c r="CP13" s="833" t="str">
        <f t="shared" si="19"/>
        <v>-</v>
      </c>
      <c r="CQ13" s="834">
        <f t="shared" si="7"/>
        <v>350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>
        <v>1</v>
      </c>
      <c r="AT14" s="756"/>
      <c r="AU14" s="727">
        <v>1</v>
      </c>
      <c r="AV14" s="568"/>
      <c r="AW14" s="773"/>
      <c r="AX14" s="773"/>
      <c r="AY14" s="773">
        <v>1</v>
      </c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0.07</v>
      </c>
      <c r="BN14" s="777">
        <v>0.12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>
        <f t="shared" si="17"/>
        <v>1750</v>
      </c>
      <c r="CO14" s="833">
        <f t="shared" si="18"/>
        <v>700</v>
      </c>
      <c r="CP14" s="833">
        <f t="shared" si="19"/>
        <v>466.666666666667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/>
      <c r="AR15" s="755">
        <v>1</v>
      </c>
      <c r="AS15" s="755"/>
      <c r="AT15" s="756"/>
      <c r="AU15" s="727"/>
      <c r="AV15" s="568"/>
      <c r="AW15" s="773">
        <v>2</v>
      </c>
      <c r="AX15" s="773">
        <v>1</v>
      </c>
      <c r="AY15" s="773">
        <v>2</v>
      </c>
      <c r="AZ15" s="773">
        <v>1</v>
      </c>
      <c r="BA15" s="774"/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0.19</v>
      </c>
      <c r="BL15" s="777">
        <v>0.08</v>
      </c>
      <c r="BM15" s="777">
        <v>0.17</v>
      </c>
      <c r="BN15" s="777">
        <v>0.05</v>
      </c>
      <c r="BO15" s="794">
        <v>0.03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478.947368421053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3033.33333333333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3</v>
      </c>
      <c r="AZ17" s="788">
        <v>2</v>
      </c>
      <c r="BA17" s="789"/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0.14</v>
      </c>
      <c r="BL17" s="792">
        <v>0.06</v>
      </c>
      <c r="BM17" s="792">
        <v>0.25</v>
      </c>
      <c r="BN17" s="792">
        <v>0.12</v>
      </c>
      <c r="BO17" s="797">
        <v>0.02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950</v>
      </c>
      <c r="CN17" s="845">
        <f t="shared" si="17"/>
        <v>1866.66666666667</v>
      </c>
      <c r="CO17" s="845">
        <f t="shared" si="18"/>
        <v>140</v>
      </c>
      <c r="CP17" s="845">
        <f t="shared" si="19"/>
        <v>641.666666666667</v>
      </c>
      <c r="CQ17" s="846">
        <f t="shared" si="7"/>
        <v>6650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>
        <v>1</v>
      </c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3</v>
      </c>
      <c r="AX18" s="778">
        <v>1</v>
      </c>
      <c r="AY18" s="778">
        <v>2</v>
      </c>
      <c r="AZ18" s="778">
        <v>1</v>
      </c>
      <c r="BA18" s="779">
        <v>1</v>
      </c>
      <c r="BB18" s="780"/>
      <c r="BC18" s="781"/>
      <c r="BD18" s="782">
        <v>7</v>
      </c>
      <c r="BE18" s="782">
        <v>1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0.5</v>
      </c>
      <c r="BL18" s="782">
        <v>0.12</v>
      </c>
      <c r="BM18" s="782">
        <v>0.2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98</v>
      </c>
      <c r="CN18" s="837">
        <f t="shared" si="17"/>
        <v>175</v>
      </c>
      <c r="CO18" s="837">
        <f t="shared" si="18"/>
        <v>350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10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480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10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480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960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R80" sqref="R80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/>
      <c r="J3" s="564">
        <v>13</v>
      </c>
      <c r="K3" s="564"/>
      <c r="L3" s="563">
        <v>2</v>
      </c>
      <c r="M3" s="563">
        <v>4</v>
      </c>
      <c r="N3" s="565">
        <v>5</v>
      </c>
      <c r="O3" s="565">
        <v>6</v>
      </c>
      <c r="P3" s="565">
        <v>0.85</v>
      </c>
      <c r="Q3" s="584">
        <f t="shared" ref="Q3:Q34" si="0">IF($A$1="补货",I3+J3+K3,I3)</f>
        <v>13</v>
      </c>
      <c r="R3" s="564"/>
      <c r="S3" s="584">
        <f>Q3+R3</f>
        <v>13</v>
      </c>
      <c r="T3" s="585">
        <f>IF(P3&lt;&gt;0,S3/P3*7,"-")</f>
        <v>107.058823529412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14</v>
      </c>
      <c r="J4" s="567">
        <v>10</v>
      </c>
      <c r="K4" s="567"/>
      <c r="L4" s="566">
        <v>6</v>
      </c>
      <c r="M4" s="566">
        <v>19</v>
      </c>
      <c r="N4" s="568">
        <v>29</v>
      </c>
      <c r="O4" s="568">
        <v>40</v>
      </c>
      <c r="P4" s="568">
        <v>3.87</v>
      </c>
      <c r="Q4" s="586">
        <f t="shared" si="0"/>
        <v>24</v>
      </c>
      <c r="R4" s="567">
        <v>20</v>
      </c>
      <c r="S4" s="587">
        <f>Q4+R4</f>
        <v>44</v>
      </c>
      <c r="T4" s="588">
        <f>IF(P4&lt;&gt;0,S4/P4*7,"-")</f>
        <v>79.5865633074935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/>
      <c r="M7" s="566">
        <v>2</v>
      </c>
      <c r="N7" s="568">
        <v>3</v>
      </c>
      <c r="O7" s="568">
        <v>3</v>
      </c>
      <c r="P7" s="568">
        <v>0.29</v>
      </c>
      <c r="Q7" s="586">
        <f t="shared" si="0"/>
        <v>20</v>
      </c>
      <c r="R7" s="567"/>
      <c r="S7" s="587">
        <f t="shared" si="1"/>
        <v>20</v>
      </c>
      <c r="T7" s="588">
        <f t="shared" si="2"/>
        <v>482.758620689655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1</v>
      </c>
      <c r="K8" s="567"/>
      <c r="L8" s="566">
        <v>2</v>
      </c>
      <c r="M8" s="566">
        <v>2</v>
      </c>
      <c r="N8" s="568">
        <v>2</v>
      </c>
      <c r="O8" s="568">
        <v>3</v>
      </c>
      <c r="P8" s="568">
        <v>0.56</v>
      </c>
      <c r="Q8" s="586">
        <f t="shared" si="0"/>
        <v>4</v>
      </c>
      <c r="R8" s="567">
        <v>10</v>
      </c>
      <c r="S8" s="587">
        <f t="shared" si="1"/>
        <v>14</v>
      </c>
      <c r="T8" s="588">
        <f t="shared" si="2"/>
        <v>175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15</v>
      </c>
      <c r="K9" s="567"/>
      <c r="L9" s="566">
        <v>1</v>
      </c>
      <c r="M9" s="566">
        <v>4</v>
      </c>
      <c r="N9" s="568">
        <v>5</v>
      </c>
      <c r="O9" s="568">
        <v>5</v>
      </c>
      <c r="P9" s="568">
        <v>1.03</v>
      </c>
      <c r="Q9" s="586">
        <f t="shared" si="0"/>
        <v>18</v>
      </c>
      <c r="R9" s="567"/>
      <c r="S9" s="587">
        <f t="shared" si="1"/>
        <v>18</v>
      </c>
      <c r="T9" s="588">
        <f t="shared" si="2"/>
        <v>122.330097087379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13</v>
      </c>
      <c r="K10" s="567"/>
      <c r="L10" s="566">
        <v>1</v>
      </c>
      <c r="M10" s="566">
        <v>1</v>
      </c>
      <c r="N10" s="568">
        <v>2</v>
      </c>
      <c r="O10" s="568">
        <v>5</v>
      </c>
      <c r="P10" s="568">
        <v>0.37</v>
      </c>
      <c r="Q10" s="586">
        <f t="shared" si="0"/>
        <v>16</v>
      </c>
      <c r="R10" s="567"/>
      <c r="S10" s="587">
        <f t="shared" si="1"/>
        <v>16</v>
      </c>
      <c r="T10" s="588">
        <f t="shared" si="2"/>
        <v>302.702702702703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4</v>
      </c>
      <c r="J11" s="570">
        <v>24</v>
      </c>
      <c r="K11" s="570"/>
      <c r="L11" s="569">
        <v>1</v>
      </c>
      <c r="M11" s="569">
        <v>2</v>
      </c>
      <c r="N11" s="571">
        <v>3</v>
      </c>
      <c r="O11" s="571">
        <v>9</v>
      </c>
      <c r="P11" s="571">
        <v>0.89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220.224719101124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/>
      <c r="M12" s="569">
        <v>3</v>
      </c>
      <c r="N12" s="571">
        <v>5</v>
      </c>
      <c r="O12" s="571">
        <v>7</v>
      </c>
      <c r="P12" s="572">
        <v>0.49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214.285714285714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1</v>
      </c>
      <c r="P14" s="568">
        <v>0.02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3850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3</v>
      </c>
      <c r="J16" s="567">
        <v>3</v>
      </c>
      <c r="K16" s="567"/>
      <c r="L16" s="566">
        <v>1</v>
      </c>
      <c r="M16" s="566">
        <v>1</v>
      </c>
      <c r="N16" s="568">
        <v>2</v>
      </c>
      <c r="O16" s="568">
        <v>3</v>
      </c>
      <c r="P16" s="568">
        <v>0.34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123.529411764706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758.333333333333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3</v>
      </c>
      <c r="J18" s="567">
        <v>6</v>
      </c>
      <c r="K18" s="567"/>
      <c r="L18" s="566">
        <v>1</v>
      </c>
      <c r="M18" s="566">
        <v>2</v>
      </c>
      <c r="N18" s="568">
        <v>2</v>
      </c>
      <c r="O18" s="568">
        <v>3</v>
      </c>
      <c r="P18" s="568">
        <v>0.41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153.658536585366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3</v>
      </c>
      <c r="J19" s="570">
        <v>15</v>
      </c>
      <c r="K19" s="570"/>
      <c r="L19" s="569">
        <v>1</v>
      </c>
      <c r="M19" s="569">
        <v>2</v>
      </c>
      <c r="N19" s="571">
        <v>2</v>
      </c>
      <c r="O19" s="571">
        <v>2</v>
      </c>
      <c r="P19" s="571">
        <v>0.39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323.076923076923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/>
      <c r="M20" s="577">
        <v>1</v>
      </c>
      <c r="N20" s="579">
        <v>4</v>
      </c>
      <c r="O20" s="579">
        <v>4</v>
      </c>
      <c r="P20" s="579">
        <v>0.27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233.333333333333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3</v>
      </c>
      <c r="J21" s="581">
        <v>2</v>
      </c>
      <c r="K21" s="581"/>
      <c r="L21" s="580"/>
      <c r="M21" s="580">
        <v>3</v>
      </c>
      <c r="N21" s="576">
        <v>3</v>
      </c>
      <c r="O21" s="576">
        <v>4</v>
      </c>
      <c r="P21" s="576">
        <v>0.38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92.1052631578947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5</v>
      </c>
      <c r="K22" s="567"/>
      <c r="L22" s="566">
        <v>2</v>
      </c>
      <c r="M22" s="566">
        <v>5</v>
      </c>
      <c r="N22" s="568">
        <v>8</v>
      </c>
      <c r="O22" s="568">
        <v>12</v>
      </c>
      <c r="P22" s="568">
        <v>1.47</v>
      </c>
      <c r="Q22" s="586">
        <f t="shared" si="0"/>
        <v>10</v>
      </c>
      <c r="R22" s="567">
        <v>10</v>
      </c>
      <c r="S22" s="587">
        <f t="shared" si="1"/>
        <v>20</v>
      </c>
      <c r="T22" s="588">
        <f t="shared" si="2"/>
        <v>95.2380952380952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6</v>
      </c>
      <c r="J23" s="567">
        <v>25</v>
      </c>
      <c r="K23" s="567"/>
      <c r="L23" s="566"/>
      <c r="M23" s="566">
        <v>5</v>
      </c>
      <c r="N23" s="568">
        <v>7</v>
      </c>
      <c r="O23" s="568">
        <v>11</v>
      </c>
      <c r="P23" s="568">
        <v>0.77</v>
      </c>
      <c r="Q23" s="586">
        <f t="shared" si="0"/>
        <v>31</v>
      </c>
      <c r="R23" s="567"/>
      <c r="S23" s="587">
        <f t="shared" si="1"/>
        <v>31</v>
      </c>
      <c r="T23" s="588">
        <f t="shared" si="2"/>
        <v>281.818181818182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5</v>
      </c>
      <c r="J24" s="567">
        <v>21</v>
      </c>
      <c r="K24" s="567"/>
      <c r="L24" s="566">
        <v>3</v>
      </c>
      <c r="M24" s="566">
        <v>7</v>
      </c>
      <c r="N24" s="568">
        <v>9</v>
      </c>
      <c r="O24" s="568">
        <v>15</v>
      </c>
      <c r="P24" s="568">
        <v>1.84</v>
      </c>
      <c r="Q24" s="586">
        <f t="shared" si="0"/>
        <v>26</v>
      </c>
      <c r="R24" s="567"/>
      <c r="S24" s="587">
        <f t="shared" si="1"/>
        <v>26</v>
      </c>
      <c r="T24" s="588">
        <f t="shared" si="2"/>
        <v>98.9130434782609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6</v>
      </c>
      <c r="K25" s="567">
        <v>10</v>
      </c>
      <c r="L25" s="566">
        <v>5</v>
      </c>
      <c r="M25" s="566">
        <v>8</v>
      </c>
      <c r="N25" s="568">
        <v>15</v>
      </c>
      <c r="O25" s="568">
        <v>19</v>
      </c>
      <c r="P25" s="568">
        <v>2.48</v>
      </c>
      <c r="Q25" s="586">
        <f t="shared" si="0"/>
        <v>21</v>
      </c>
      <c r="R25" s="567">
        <v>10</v>
      </c>
      <c r="S25" s="587">
        <f t="shared" si="1"/>
        <v>31</v>
      </c>
      <c r="T25" s="588">
        <f t="shared" si="2"/>
        <v>87.5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5</v>
      </c>
      <c r="J26" s="567">
        <v>20</v>
      </c>
      <c r="K26" s="567"/>
      <c r="L26" s="566">
        <v>1</v>
      </c>
      <c r="M26" s="566">
        <v>4</v>
      </c>
      <c r="N26" s="568">
        <v>7</v>
      </c>
      <c r="O26" s="568">
        <v>9</v>
      </c>
      <c r="P26" s="568">
        <v>0.81</v>
      </c>
      <c r="Q26" s="586">
        <f t="shared" si="0"/>
        <v>25</v>
      </c>
      <c r="R26" s="567"/>
      <c r="S26" s="587">
        <f t="shared" si="1"/>
        <v>25</v>
      </c>
      <c r="T26" s="588">
        <f t="shared" si="2"/>
        <v>216.049382716049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5</v>
      </c>
      <c r="J27" s="570">
        <v>13</v>
      </c>
      <c r="K27" s="570"/>
      <c r="L27" s="569">
        <v>1</v>
      </c>
      <c r="M27" s="569">
        <v>4</v>
      </c>
      <c r="N27" s="571">
        <v>10</v>
      </c>
      <c r="O27" s="571">
        <v>14</v>
      </c>
      <c r="P27" s="571">
        <v>1</v>
      </c>
      <c r="Q27" s="589">
        <f t="shared" si="0"/>
        <v>18</v>
      </c>
      <c r="R27" s="570"/>
      <c r="S27" s="590">
        <f t="shared" si="1"/>
        <v>18</v>
      </c>
      <c r="T27" s="591">
        <f t="shared" si="2"/>
        <v>126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2</v>
      </c>
      <c r="J34" s="570">
        <v>6</v>
      </c>
      <c r="K34" s="570"/>
      <c r="L34" s="569">
        <v>1</v>
      </c>
      <c r="M34" s="569">
        <v>1</v>
      </c>
      <c r="N34" s="571">
        <v>1</v>
      </c>
      <c r="O34" s="571">
        <v>1</v>
      </c>
      <c r="P34" s="572">
        <v>0.27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207.407407407407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9</v>
      </c>
      <c r="K40" s="567"/>
      <c r="L40" s="566"/>
      <c r="M40" s="566">
        <v>2</v>
      </c>
      <c r="N40" s="568">
        <v>3</v>
      </c>
      <c r="O40" s="568">
        <v>6</v>
      </c>
      <c r="P40" s="568">
        <v>0.34</v>
      </c>
      <c r="Q40" s="586">
        <f t="shared" si="3"/>
        <v>12</v>
      </c>
      <c r="R40" s="567"/>
      <c r="S40" s="587">
        <f t="shared" si="1"/>
        <v>12</v>
      </c>
      <c r="T40" s="588">
        <f t="shared" si="2"/>
        <v>247.058823529412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/>
      <c r="M44" s="566">
        <v>2</v>
      </c>
      <c r="N44" s="568">
        <v>2</v>
      </c>
      <c r="O44" s="568">
        <v>2</v>
      </c>
      <c r="P44" s="568">
        <v>0.24</v>
      </c>
      <c r="Q44" s="586">
        <f t="shared" si="3"/>
        <v>1</v>
      </c>
      <c r="R44" s="567">
        <v>10</v>
      </c>
      <c r="S44" s="587">
        <f t="shared" ref="S44:S51" si="4">Q44+R44</f>
        <v>11</v>
      </c>
      <c r="T44" s="588">
        <f t="shared" ref="T44:T51" si="5">IF(P44&lt;&gt;0,S44/P44*7,"-")</f>
        <v>320.833333333333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1</v>
      </c>
      <c r="N46" s="568">
        <v>3</v>
      </c>
      <c r="O46" s="568">
        <v>4</v>
      </c>
      <c r="P46" s="568">
        <v>0.24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554.166666666667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3</v>
      </c>
      <c r="J47" s="567">
        <v>9</v>
      </c>
      <c r="K47" s="567"/>
      <c r="L47" s="566"/>
      <c r="M47" s="566">
        <v>1</v>
      </c>
      <c r="N47" s="568">
        <v>3</v>
      </c>
      <c r="O47" s="568">
        <v>5</v>
      </c>
      <c r="P47" s="568">
        <v>0.25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336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7</v>
      </c>
      <c r="P48" s="571">
        <v>0.39</v>
      </c>
      <c r="Q48" s="589">
        <f t="shared" si="3"/>
        <v>14</v>
      </c>
      <c r="R48" s="570"/>
      <c r="S48" s="590">
        <f t="shared" si="4"/>
        <v>14</v>
      </c>
      <c r="T48" s="591">
        <f t="shared" si="5"/>
        <v>251.282051282051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/>
      <c r="J49" s="570"/>
      <c r="K49" s="570"/>
      <c r="L49" s="569">
        <v>1</v>
      </c>
      <c r="M49" s="569">
        <v>4</v>
      </c>
      <c r="N49" s="571">
        <v>6</v>
      </c>
      <c r="O49" s="571">
        <v>9</v>
      </c>
      <c r="P49" s="571">
        <v>0.78</v>
      </c>
      <c r="Q49" s="589">
        <f t="shared" si="3"/>
        <v>0</v>
      </c>
      <c r="R49" s="570">
        <v>10</v>
      </c>
      <c r="S49" s="590">
        <f t="shared" si="4"/>
        <v>10</v>
      </c>
      <c r="T49" s="591">
        <f t="shared" si="5"/>
        <v>89.7435897435897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/>
      <c r="N50" s="575">
        <v>2</v>
      </c>
      <c r="O50" s="575">
        <v>4</v>
      </c>
      <c r="P50" s="575">
        <v>0.13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915.384615384615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1</v>
      </c>
      <c r="J52" s="567"/>
      <c r="K52" s="567"/>
      <c r="L52" s="566">
        <v>2</v>
      </c>
      <c r="M52" s="566">
        <v>4</v>
      </c>
      <c r="N52" s="568">
        <v>4</v>
      </c>
      <c r="O52" s="568">
        <v>5</v>
      </c>
      <c r="P52" s="568">
        <v>0.8</v>
      </c>
      <c r="Q52" s="586">
        <f t="shared" si="3"/>
        <v>1</v>
      </c>
      <c r="R52" s="567">
        <v>10</v>
      </c>
      <c r="S52" s="587">
        <f t="shared" ref="S52:S57" si="6">Q52+R52</f>
        <v>11</v>
      </c>
      <c r="T52" s="588">
        <f t="shared" ref="T52:T57" si="7">IF(P52&lt;&gt;0,S52/P52*7,"-")</f>
        <v>96.25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3</v>
      </c>
      <c r="J53" s="567">
        <v>9</v>
      </c>
      <c r="K53" s="567"/>
      <c r="L53" s="566">
        <v>1</v>
      </c>
      <c r="M53" s="566">
        <v>2</v>
      </c>
      <c r="N53" s="568">
        <v>3</v>
      </c>
      <c r="O53" s="568">
        <v>5</v>
      </c>
      <c r="P53" s="568">
        <v>0.47</v>
      </c>
      <c r="Q53" s="586">
        <f t="shared" si="3"/>
        <v>12</v>
      </c>
      <c r="R53" s="567"/>
      <c r="S53" s="587">
        <f t="shared" si="6"/>
        <v>12</v>
      </c>
      <c r="T53" s="588">
        <f t="shared" si="7"/>
        <v>178.723404255319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3</v>
      </c>
      <c r="J54" s="567">
        <v>18</v>
      </c>
      <c r="K54" s="567"/>
      <c r="L54" s="566">
        <v>1</v>
      </c>
      <c r="M54" s="566">
        <v>2</v>
      </c>
      <c r="N54" s="568">
        <v>5</v>
      </c>
      <c r="O54" s="568">
        <v>6</v>
      </c>
      <c r="P54" s="568">
        <v>0.56</v>
      </c>
      <c r="Q54" s="586">
        <f t="shared" si="3"/>
        <v>21</v>
      </c>
      <c r="R54" s="567"/>
      <c r="S54" s="587">
        <f t="shared" si="6"/>
        <v>21</v>
      </c>
      <c r="T54" s="588">
        <f t="shared" si="7"/>
        <v>262.5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3</v>
      </c>
      <c r="J55" s="567">
        <v>4</v>
      </c>
      <c r="K55" s="567"/>
      <c r="L55" s="566">
        <v>1</v>
      </c>
      <c r="M55" s="566">
        <v>2</v>
      </c>
      <c r="N55" s="568">
        <v>4</v>
      </c>
      <c r="O55" s="568">
        <v>6</v>
      </c>
      <c r="P55" s="568">
        <v>0.52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94.2307692307692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3</v>
      </c>
      <c r="J56" s="570">
        <v>15</v>
      </c>
      <c r="K56" s="570"/>
      <c r="L56" s="569"/>
      <c r="M56" s="569">
        <v>1</v>
      </c>
      <c r="N56" s="571">
        <v>2</v>
      </c>
      <c r="O56" s="571">
        <v>4</v>
      </c>
      <c r="P56" s="571">
        <v>0.2</v>
      </c>
      <c r="Q56" s="589">
        <f t="shared" si="3"/>
        <v>18</v>
      </c>
      <c r="R56" s="570"/>
      <c r="S56" s="590">
        <f t="shared" si="6"/>
        <v>18</v>
      </c>
      <c r="T56" s="591">
        <f t="shared" si="7"/>
        <v>630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1</v>
      </c>
      <c r="J57" s="570">
        <v>4</v>
      </c>
      <c r="K57" s="570"/>
      <c r="L57" s="569">
        <v>1</v>
      </c>
      <c r="M57" s="569">
        <v>1</v>
      </c>
      <c r="N57" s="571">
        <v>1</v>
      </c>
      <c r="O57" s="571">
        <v>2</v>
      </c>
      <c r="P57" s="571">
        <v>0.29</v>
      </c>
      <c r="Q57" s="589">
        <f t="shared" si="3"/>
        <v>5</v>
      </c>
      <c r="R57" s="570"/>
      <c r="S57" s="590">
        <f t="shared" si="6"/>
        <v>5</v>
      </c>
      <c r="T57" s="591">
        <f t="shared" si="7"/>
        <v>120.689655172414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525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1</v>
      </c>
      <c r="O62" s="568">
        <v>3</v>
      </c>
      <c r="P62" s="568">
        <v>0.08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2012.5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3</v>
      </c>
      <c r="K63" s="567"/>
      <c r="L63" s="566">
        <v>2</v>
      </c>
      <c r="M63" s="566">
        <v>3</v>
      </c>
      <c r="N63" s="568">
        <v>3</v>
      </c>
      <c r="O63" s="568">
        <v>3</v>
      </c>
      <c r="P63" s="568">
        <v>0.66</v>
      </c>
      <c r="Q63" s="586">
        <f t="shared" si="3"/>
        <v>5</v>
      </c>
      <c r="R63" s="567"/>
      <c r="S63" s="587">
        <f t="shared" si="8"/>
        <v>5</v>
      </c>
      <c r="T63" s="588">
        <f t="shared" si="9"/>
        <v>53.030303030303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6</v>
      </c>
      <c r="K64" s="570"/>
      <c r="L64" s="569">
        <v>3</v>
      </c>
      <c r="M64" s="569">
        <v>4</v>
      </c>
      <c r="N64" s="571">
        <v>5</v>
      </c>
      <c r="O64" s="571">
        <v>7</v>
      </c>
      <c r="P64" s="571">
        <v>1.01</v>
      </c>
      <c r="Q64" s="589">
        <f t="shared" si="3"/>
        <v>8</v>
      </c>
      <c r="R64" s="570"/>
      <c r="S64" s="590">
        <f t="shared" si="8"/>
        <v>8</v>
      </c>
      <c r="T64" s="591">
        <f t="shared" si="9"/>
        <v>55.4455445544554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>
        <v>10</v>
      </c>
      <c r="S65" s="590">
        <f t="shared" si="8"/>
        <v>10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490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980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1866.66666666667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3</v>
      </c>
      <c r="J72" s="567"/>
      <c r="K72" s="567"/>
      <c r="L72" s="566"/>
      <c r="M72" s="566">
        <v>2</v>
      </c>
      <c r="N72" s="568">
        <v>4</v>
      </c>
      <c r="O72" s="568">
        <v>5</v>
      </c>
      <c r="P72" s="568">
        <v>0.36</v>
      </c>
      <c r="Q72" s="586">
        <f t="shared" si="10"/>
        <v>3</v>
      </c>
      <c r="R72" s="567">
        <v>10</v>
      </c>
      <c r="S72" s="587">
        <f t="shared" si="11"/>
        <v>13</v>
      </c>
      <c r="T72" s="588">
        <f t="shared" si="12"/>
        <v>252.777777777778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>
        <v>10</v>
      </c>
      <c r="S73" s="599">
        <f t="shared" si="11"/>
        <v>10</v>
      </c>
      <c r="T73" s="600">
        <f t="shared" si="12"/>
        <v>3500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1540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3</v>
      </c>
      <c r="J79" s="567">
        <v>8</v>
      </c>
      <c r="K79" s="567"/>
      <c r="L79" s="566">
        <v>1</v>
      </c>
      <c r="M79" s="566">
        <v>2</v>
      </c>
      <c r="N79" s="568">
        <v>5</v>
      </c>
      <c r="O79" s="568">
        <v>5</v>
      </c>
      <c r="P79" s="568">
        <v>0.54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142.592592592593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5</v>
      </c>
      <c r="J80" s="578">
        <v>2</v>
      </c>
      <c r="K80" s="578"/>
      <c r="L80" s="577">
        <v>2</v>
      </c>
      <c r="M80" s="577">
        <v>3</v>
      </c>
      <c r="N80" s="579">
        <v>7</v>
      </c>
      <c r="O80" s="579">
        <v>7</v>
      </c>
      <c r="P80" s="579">
        <v>0.86</v>
      </c>
      <c r="Q80" s="598">
        <f t="shared" si="10"/>
        <v>7</v>
      </c>
      <c r="R80" s="578"/>
      <c r="S80" s="599">
        <f t="shared" si="11"/>
        <v>7</v>
      </c>
      <c r="T80" s="600">
        <f t="shared" si="12"/>
        <v>56.9767441860465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20</v>
      </c>
      <c r="J4" s="537">
        <v>29.5</v>
      </c>
      <c r="K4" s="538">
        <f>I4*J4</f>
        <v>590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10</v>
      </c>
      <c r="J8" s="537">
        <v>36</v>
      </c>
      <c r="K8" s="538">
        <f t="shared" si="0"/>
        <v>360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10</v>
      </c>
      <c r="J22" s="537">
        <v>38</v>
      </c>
      <c r="K22" s="538">
        <f t="shared" si="2"/>
        <v>380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10</v>
      </c>
      <c r="J25" s="537">
        <v>38</v>
      </c>
      <c r="K25" s="538">
        <f t="shared" si="2"/>
        <v>380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10</v>
      </c>
      <c r="J44" s="537">
        <v>36</v>
      </c>
      <c r="K44" s="538">
        <f t="shared" si="2"/>
        <v>360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10</v>
      </c>
      <c r="J49" s="537">
        <v>36</v>
      </c>
      <c r="K49" s="538">
        <f t="shared" si="3"/>
        <v>360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10</v>
      </c>
      <c r="J52" s="537">
        <v>36</v>
      </c>
      <c r="K52" s="538">
        <f t="shared" si="3"/>
        <v>360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10</v>
      </c>
      <c r="J65" s="537">
        <v>36</v>
      </c>
      <c r="K65" s="538">
        <f t="shared" si="3"/>
        <v>360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10</v>
      </c>
      <c r="J72" s="537">
        <v>36</v>
      </c>
      <c r="K72" s="538">
        <f t="shared" si="3"/>
        <v>360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10</v>
      </c>
      <c r="J73" s="540">
        <v>36</v>
      </c>
      <c r="K73" s="541">
        <f t="shared" si="3"/>
        <v>360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110</v>
      </c>
      <c r="J81" s="550"/>
      <c r="K81" s="550">
        <f>SUM(K3:K80)</f>
        <v>3870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I15" sqref="AI15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3</v>
      </c>
      <c r="M5" s="437"/>
      <c r="N5" s="62">
        <v>25</v>
      </c>
      <c r="O5" s="62"/>
      <c r="P5" s="438">
        <v>2</v>
      </c>
      <c r="Q5" s="438">
        <v>3</v>
      </c>
      <c r="R5" s="438">
        <v>4</v>
      </c>
      <c r="S5" s="438">
        <v>5</v>
      </c>
      <c r="T5" s="438">
        <v>1.08</v>
      </c>
      <c r="U5" s="452">
        <f t="shared" si="0"/>
        <v>28</v>
      </c>
      <c r="V5" s="82"/>
      <c r="W5" s="452">
        <f t="shared" si="1"/>
        <v>28</v>
      </c>
      <c r="X5" s="453">
        <f t="shared" si="2"/>
        <v>181.481481481481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5</v>
      </c>
      <c r="M6" s="437"/>
      <c r="N6" s="62">
        <v>9</v>
      </c>
      <c r="O6" s="62"/>
      <c r="P6" s="438">
        <v>1</v>
      </c>
      <c r="Q6" s="438">
        <v>4</v>
      </c>
      <c r="R6" s="438">
        <v>8</v>
      </c>
      <c r="S6" s="438">
        <v>10</v>
      </c>
      <c r="T6" s="438">
        <v>0.87</v>
      </c>
      <c r="U6" s="452">
        <f t="shared" si="0"/>
        <v>14</v>
      </c>
      <c r="V6" s="82"/>
      <c r="W6" s="452">
        <f t="shared" si="1"/>
        <v>14</v>
      </c>
      <c r="X6" s="453">
        <f t="shared" si="2"/>
        <v>112.64367816092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5</v>
      </c>
      <c r="M7" s="439"/>
      <c r="N7" s="65">
        <v>11</v>
      </c>
      <c r="O7" s="65"/>
      <c r="P7" s="440"/>
      <c r="Q7" s="440">
        <v>5</v>
      </c>
      <c r="R7" s="440">
        <v>8</v>
      </c>
      <c r="S7" s="440">
        <v>12</v>
      </c>
      <c r="T7" s="440">
        <v>0.82</v>
      </c>
      <c r="U7" s="454">
        <f t="shared" si="0"/>
        <v>16</v>
      </c>
      <c r="V7" s="84"/>
      <c r="W7" s="455">
        <f t="shared" si="1"/>
        <v>16</v>
      </c>
      <c r="X7" s="456">
        <f t="shared" si="2"/>
        <v>136.585365853659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2</v>
      </c>
      <c r="T10" s="438">
        <v>0.07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1500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/>
      <c r="Q11" s="440">
        <v>2</v>
      </c>
      <c r="R11" s="440">
        <v>4</v>
      </c>
      <c r="S11" s="440">
        <v>7</v>
      </c>
      <c r="T11" s="440">
        <v>0.39</v>
      </c>
      <c r="U11" s="454">
        <f t="shared" si="0"/>
        <v>17</v>
      </c>
      <c r="V11" s="84"/>
      <c r="W11" s="455">
        <f t="shared" si="1"/>
        <v>17</v>
      </c>
      <c r="X11" s="456">
        <f t="shared" si="2"/>
        <v>305.128205128205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2</v>
      </c>
      <c r="R14" s="438">
        <v>3</v>
      </c>
      <c r="S14" s="438">
        <v>5</v>
      </c>
      <c r="T14" s="438">
        <v>0.32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459.375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5</v>
      </c>
      <c r="M15" s="439"/>
      <c r="N15" s="65">
        <v>26</v>
      </c>
      <c r="O15" s="65"/>
      <c r="P15" s="440"/>
      <c r="Q15" s="440">
        <v>2</v>
      </c>
      <c r="R15" s="440">
        <v>5</v>
      </c>
      <c r="S15" s="440">
        <v>11</v>
      </c>
      <c r="T15" s="440">
        <v>0.49</v>
      </c>
      <c r="U15" s="454">
        <f t="shared" si="0"/>
        <v>31</v>
      </c>
      <c r="V15" s="84"/>
      <c r="W15" s="455">
        <f t="shared" si="1"/>
        <v>31</v>
      </c>
      <c r="X15" s="456">
        <f t="shared" si="2"/>
        <v>442.857142857143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12</v>
      </c>
      <c r="M16" s="441"/>
      <c r="N16" s="67"/>
      <c r="O16" s="67"/>
      <c r="P16" s="442">
        <v>4</v>
      </c>
      <c r="Q16" s="442">
        <v>16</v>
      </c>
      <c r="R16" s="442">
        <v>33</v>
      </c>
      <c r="S16" s="442">
        <v>61</v>
      </c>
      <c r="T16" s="442">
        <v>4.17</v>
      </c>
      <c r="U16" s="457">
        <f t="shared" si="0"/>
        <v>12</v>
      </c>
      <c r="V16" s="68"/>
      <c r="W16" s="458">
        <f t="shared" si="1"/>
        <v>12</v>
      </c>
      <c r="X16" s="459">
        <f t="shared" si="2"/>
        <v>20.1438848920863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14</v>
      </c>
      <c r="M17" s="437"/>
      <c r="N17" s="62">
        <v>11</v>
      </c>
      <c r="O17" s="62"/>
      <c r="P17" s="438">
        <v>5</v>
      </c>
      <c r="Q17" s="438">
        <v>15</v>
      </c>
      <c r="R17" s="438">
        <v>37</v>
      </c>
      <c r="S17" s="438">
        <v>63</v>
      </c>
      <c r="T17" s="438">
        <v>4.08</v>
      </c>
      <c r="U17" s="452">
        <f t="shared" si="0"/>
        <v>25</v>
      </c>
      <c r="V17" s="82"/>
      <c r="W17" s="452">
        <f t="shared" si="1"/>
        <v>25</v>
      </c>
      <c r="X17" s="453">
        <f t="shared" si="2"/>
        <v>42.8921568627451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13</v>
      </c>
      <c r="M18" s="439"/>
      <c r="N18" s="65"/>
      <c r="O18" s="65">
        <v>251</v>
      </c>
      <c r="P18" s="440">
        <v>9</v>
      </c>
      <c r="Q18" s="440">
        <v>24</v>
      </c>
      <c r="R18" s="440">
        <v>36</v>
      </c>
      <c r="S18" s="440">
        <v>56</v>
      </c>
      <c r="T18" s="440">
        <v>5.51</v>
      </c>
      <c r="U18" s="454">
        <f t="shared" si="0"/>
        <v>264</v>
      </c>
      <c r="V18" s="84"/>
      <c r="W18" s="455">
        <f t="shared" si="1"/>
        <v>264</v>
      </c>
      <c r="X18" s="456">
        <f t="shared" si="2"/>
        <v>335.390199637024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7</v>
      </c>
      <c r="V22" s="160"/>
      <c r="W22" s="468">
        <f t="shared" ref="W22:W52" si="3">U22+V22</f>
        <v>7</v>
      </c>
      <c r="X22" s="456" t="str">
        <f t="shared" ref="X22:X52" si="4">IF(T22&gt;0,W22/T22*7,"-")</f>
        <v>-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6</v>
      </c>
      <c r="M23" s="441"/>
      <c r="N23" s="67">
        <v>79</v>
      </c>
      <c r="O23" s="67"/>
      <c r="P23" s="442"/>
      <c r="Q23" s="442">
        <v>1</v>
      </c>
      <c r="R23" s="442">
        <v>1</v>
      </c>
      <c r="S23" s="442">
        <v>4</v>
      </c>
      <c r="T23" s="442">
        <v>0.17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3500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11</v>
      </c>
      <c r="M24" s="437"/>
      <c r="N24" s="62">
        <v>165</v>
      </c>
      <c r="O24" s="62"/>
      <c r="P24" s="438">
        <v>1</v>
      </c>
      <c r="Q24" s="438">
        <v>8</v>
      </c>
      <c r="R24" s="438">
        <v>22</v>
      </c>
      <c r="S24" s="438">
        <v>37</v>
      </c>
      <c r="T24" s="438">
        <v>2.06</v>
      </c>
      <c r="U24" s="452">
        <f t="shared" si="0"/>
        <v>176</v>
      </c>
      <c r="V24" s="82"/>
      <c r="W24" s="452">
        <f t="shared" si="3"/>
        <v>176</v>
      </c>
      <c r="X24" s="453">
        <f t="shared" si="4"/>
        <v>598.058252427184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3</v>
      </c>
      <c r="M25" s="439"/>
      <c r="N25" s="65">
        <v>150</v>
      </c>
      <c r="O25" s="65"/>
      <c r="P25" s="440">
        <v>3</v>
      </c>
      <c r="Q25" s="440">
        <v>8</v>
      </c>
      <c r="R25" s="440">
        <v>19</v>
      </c>
      <c r="S25" s="440">
        <v>46</v>
      </c>
      <c r="T25" s="440">
        <v>2.74</v>
      </c>
      <c r="U25" s="454">
        <f t="shared" si="0"/>
        <v>153</v>
      </c>
      <c r="V25" s="84"/>
      <c r="W25" s="455">
        <f t="shared" si="3"/>
        <v>153</v>
      </c>
      <c r="X25" s="456">
        <f t="shared" si="4"/>
        <v>390.875912408759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1</v>
      </c>
      <c r="S26" s="445">
        <v>2</v>
      </c>
      <c r="T26" s="442">
        <v>0.14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600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1</v>
      </c>
      <c r="T27" s="438">
        <v>0.05</v>
      </c>
      <c r="U27" s="82">
        <f t="shared" si="0"/>
        <v>6</v>
      </c>
      <c r="V27" s="82"/>
      <c r="W27" s="463">
        <f t="shared" si="3"/>
        <v>6</v>
      </c>
      <c r="X27" s="453">
        <f t="shared" si="4"/>
        <v>840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/>
      <c r="M28" s="443"/>
      <c r="N28" s="79">
        <v>15</v>
      </c>
      <c r="O28" s="79"/>
      <c r="P28" s="447">
        <v>1</v>
      </c>
      <c r="Q28" s="447">
        <v>3</v>
      </c>
      <c r="R28" s="447">
        <v>5</v>
      </c>
      <c r="S28" s="447">
        <v>6</v>
      </c>
      <c r="T28" s="444">
        <v>0.98</v>
      </c>
      <c r="U28" s="83">
        <f t="shared" si="0"/>
        <v>15</v>
      </c>
      <c r="V28" s="83"/>
      <c r="W28" s="465">
        <f t="shared" si="3"/>
        <v>15</v>
      </c>
      <c r="X28" s="466">
        <f t="shared" si="4"/>
        <v>107.142857142857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/>
      <c r="Q29" s="448">
        <v>1</v>
      </c>
      <c r="R29" s="448">
        <v>1</v>
      </c>
      <c r="S29" s="448">
        <v>1</v>
      </c>
      <c r="T29" s="440">
        <v>0.12</v>
      </c>
      <c r="U29" s="84">
        <f t="shared" si="0"/>
        <v>7</v>
      </c>
      <c r="V29" s="84"/>
      <c r="W29" s="468">
        <f t="shared" si="3"/>
        <v>7</v>
      </c>
      <c r="X29" s="456">
        <f t="shared" si="4"/>
        <v>408.333333333333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1</v>
      </c>
      <c r="R32" s="447">
        <v>2</v>
      </c>
      <c r="S32" s="447">
        <v>2</v>
      </c>
      <c r="T32" s="444">
        <v>0.17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782.35294117647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4</v>
      </c>
      <c r="M33" s="439"/>
      <c r="N33" s="65">
        <v>6</v>
      </c>
      <c r="O33" s="65"/>
      <c r="P33" s="448">
        <v>1</v>
      </c>
      <c r="Q33" s="448">
        <v>7</v>
      </c>
      <c r="R33" s="448">
        <v>9</v>
      </c>
      <c r="S33" s="448">
        <v>9</v>
      </c>
      <c r="T33" s="440">
        <v>1.09</v>
      </c>
      <c r="U33" s="84">
        <f t="shared" si="0"/>
        <v>10</v>
      </c>
      <c r="V33" s="84"/>
      <c r="W33" s="468">
        <f t="shared" si="3"/>
        <v>10</v>
      </c>
      <c r="X33" s="456">
        <f t="shared" si="4"/>
        <v>64.2201834862385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3</v>
      </c>
      <c r="M35" s="437"/>
      <c r="N35" s="62">
        <v>6</v>
      </c>
      <c r="O35" s="62"/>
      <c r="P35" s="446">
        <v>1</v>
      </c>
      <c r="Q35" s="446">
        <v>1</v>
      </c>
      <c r="R35" s="446">
        <v>1</v>
      </c>
      <c r="S35" s="446">
        <v>1</v>
      </c>
      <c r="T35" s="438">
        <v>0.27</v>
      </c>
      <c r="U35" s="82">
        <f t="shared" si="0"/>
        <v>9</v>
      </c>
      <c r="V35" s="82"/>
      <c r="W35" s="463">
        <f t="shared" si="3"/>
        <v>9</v>
      </c>
      <c r="X35" s="453">
        <f t="shared" si="4"/>
        <v>233.333333333333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3</v>
      </c>
      <c r="M36" s="443"/>
      <c r="N36" s="79">
        <v>4</v>
      </c>
      <c r="O36" s="79"/>
      <c r="P36" s="447"/>
      <c r="Q36" s="447">
        <v>1</v>
      </c>
      <c r="R36" s="447">
        <v>1</v>
      </c>
      <c r="S36" s="447">
        <v>1</v>
      </c>
      <c r="T36" s="444">
        <v>0.12</v>
      </c>
      <c r="U36" s="82">
        <f t="shared" si="0"/>
        <v>7</v>
      </c>
      <c r="V36" s="82"/>
      <c r="W36" s="463">
        <f t="shared" si="3"/>
        <v>7</v>
      </c>
      <c r="X36" s="453">
        <f t="shared" si="4"/>
        <v>408.333333333333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/>
      <c r="O37" s="65"/>
      <c r="P37" s="448"/>
      <c r="Q37" s="448">
        <v>3</v>
      </c>
      <c r="R37" s="448">
        <v>4</v>
      </c>
      <c r="S37" s="448">
        <v>4</v>
      </c>
      <c r="T37" s="440">
        <v>0.41</v>
      </c>
      <c r="U37" s="84">
        <f t="shared" si="0"/>
        <v>2</v>
      </c>
      <c r="V37" s="84"/>
      <c r="W37" s="468">
        <f t="shared" si="3"/>
        <v>2</v>
      </c>
      <c r="X37" s="456">
        <f t="shared" si="4"/>
        <v>34.1463414634146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/>
      <c r="Q39" s="438">
        <v>1</v>
      </c>
      <c r="R39" s="438">
        <v>1</v>
      </c>
      <c r="S39" s="438">
        <v>1</v>
      </c>
      <c r="T39" s="438">
        <v>0.12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816.666666666667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1</v>
      </c>
      <c r="T40" s="440">
        <v>0.02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1050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9</v>
      </c>
      <c r="V41" s="68"/>
      <c r="W41" s="461">
        <f t="shared" si="3"/>
        <v>9</v>
      </c>
      <c r="X41" s="459">
        <f t="shared" si="4"/>
        <v>3150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2</v>
      </c>
      <c r="M42" s="437"/>
      <c r="N42" s="62">
        <v>6</v>
      </c>
      <c r="O42" s="62"/>
      <c r="P42" s="446">
        <v>1</v>
      </c>
      <c r="Q42" s="446">
        <v>1</v>
      </c>
      <c r="R42" s="446">
        <v>1</v>
      </c>
      <c r="S42" s="446">
        <v>1</v>
      </c>
      <c r="T42" s="438">
        <v>0.27</v>
      </c>
      <c r="U42" s="82">
        <f t="shared" si="0"/>
        <v>8</v>
      </c>
      <c r="V42" s="82"/>
      <c r="W42" s="463">
        <f t="shared" si="3"/>
        <v>8</v>
      </c>
      <c r="X42" s="453">
        <f t="shared" si="4"/>
        <v>207.407407407407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6</v>
      </c>
      <c r="V43" s="82"/>
      <c r="W43" s="463">
        <f t="shared" si="3"/>
        <v>6</v>
      </c>
      <c r="X43" s="453">
        <f t="shared" si="4"/>
        <v>300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4</v>
      </c>
      <c r="M45" s="441"/>
      <c r="N45" s="67">
        <v>5</v>
      </c>
      <c r="O45" s="67"/>
      <c r="P45" s="445">
        <v>1</v>
      </c>
      <c r="Q45" s="445">
        <v>3</v>
      </c>
      <c r="R45" s="445">
        <v>4</v>
      </c>
      <c r="S45" s="445">
        <v>4</v>
      </c>
      <c r="T45" s="442">
        <v>0.56</v>
      </c>
      <c r="U45" s="68">
        <f t="shared" si="0"/>
        <v>9</v>
      </c>
      <c r="V45" s="68"/>
      <c r="W45" s="461">
        <f t="shared" si="3"/>
        <v>9</v>
      </c>
      <c r="X45" s="459">
        <f t="shared" si="4"/>
        <v>112.5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4</v>
      </c>
      <c r="M46" s="437"/>
      <c r="N46" s="62">
        <v>24</v>
      </c>
      <c r="O46" s="62"/>
      <c r="P46" s="446"/>
      <c r="Q46" s="446">
        <v>1</v>
      </c>
      <c r="R46" s="446">
        <v>3</v>
      </c>
      <c r="S46" s="446">
        <v>3</v>
      </c>
      <c r="T46" s="438">
        <v>0.22</v>
      </c>
      <c r="U46" s="82">
        <f t="shared" si="0"/>
        <v>28</v>
      </c>
      <c r="V46" s="82"/>
      <c r="W46" s="463">
        <f t="shared" si="3"/>
        <v>28</v>
      </c>
      <c r="X46" s="453">
        <f t="shared" si="4"/>
        <v>890.909090909091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/>
      <c r="R47" s="447">
        <v>5</v>
      </c>
      <c r="S47" s="447">
        <v>6</v>
      </c>
      <c r="T47" s="444">
        <v>0.27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/>
      <c r="M50" s="437"/>
      <c r="N50" s="62">
        <v>16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16</v>
      </c>
      <c r="V50" s="82"/>
      <c r="W50" s="463">
        <f t="shared" si="3"/>
        <v>16</v>
      </c>
      <c r="X50" s="453">
        <f t="shared" si="4"/>
        <v>658.823529411765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700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5</v>
      </c>
      <c r="S52" s="448">
        <v>8</v>
      </c>
      <c r="T52" s="440">
        <v>0.37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2100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329.411764705882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4200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12133.3333333333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14000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7700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9</v>
      </c>
      <c r="V65" s="82"/>
      <c r="W65" s="62">
        <f t="shared" si="5"/>
        <v>9</v>
      </c>
      <c r="X65" s="453">
        <f t="shared" si="6"/>
        <v>252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/>
      <c r="R68" s="446">
        <v>2</v>
      </c>
      <c r="S68" s="446">
        <v>5</v>
      </c>
      <c r="T68" s="438">
        <v>0.15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1400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4</v>
      </c>
      <c r="T69" s="440">
        <v>0.06</v>
      </c>
      <c r="U69" s="84">
        <f t="shared" si="11"/>
        <v>9</v>
      </c>
      <c r="V69" s="84"/>
      <c r="W69" s="65">
        <f t="shared" si="5"/>
        <v>9</v>
      </c>
      <c r="X69" s="456">
        <f t="shared" si="6"/>
        <v>1050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8750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921.052631578947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/>
      <c r="R72" s="438">
        <v>3</v>
      </c>
      <c r="S72" s="438">
        <v>4</v>
      </c>
      <c r="T72" s="438">
        <v>0.17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741.176470588235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4</v>
      </c>
      <c r="O73" s="62">
        <v>15</v>
      </c>
      <c r="P73" s="438">
        <v>2</v>
      </c>
      <c r="Q73" s="438">
        <v>4</v>
      </c>
      <c r="R73" s="438">
        <v>7</v>
      </c>
      <c r="S73" s="438">
        <v>12</v>
      </c>
      <c r="T73" s="438">
        <v>1.01</v>
      </c>
      <c r="U73" s="452">
        <f t="shared" si="11"/>
        <v>24</v>
      </c>
      <c r="V73" s="82"/>
      <c r="W73" s="452">
        <f t="shared" si="5"/>
        <v>24</v>
      </c>
      <c r="X73" s="453">
        <f t="shared" si="6"/>
        <v>166.336633663366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4</v>
      </c>
      <c r="M74" s="439"/>
      <c r="N74" s="65">
        <v>7</v>
      </c>
      <c r="O74" s="65">
        <v>10</v>
      </c>
      <c r="P74" s="440">
        <v>1</v>
      </c>
      <c r="Q74" s="440">
        <v>2</v>
      </c>
      <c r="R74" s="440">
        <v>5</v>
      </c>
      <c r="S74" s="440">
        <v>14</v>
      </c>
      <c r="T74" s="440">
        <v>0.68</v>
      </c>
      <c r="U74" s="454">
        <f t="shared" si="11"/>
        <v>21</v>
      </c>
      <c r="V74" s="84"/>
      <c r="W74" s="455">
        <f t="shared" si="5"/>
        <v>21</v>
      </c>
      <c r="X74" s="456">
        <f t="shared" si="6"/>
        <v>216.176470588235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641.666666666667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2</v>
      </c>
      <c r="R81" s="475">
        <v>3</v>
      </c>
      <c r="S81" s="475">
        <v>3</v>
      </c>
      <c r="T81" s="483">
        <v>0.29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265.51724137931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2</v>
      </c>
      <c r="M83" s="441"/>
      <c r="N83" s="67">
        <v>11</v>
      </c>
      <c r="O83" s="67"/>
      <c r="P83" s="481">
        <v>1</v>
      </c>
      <c r="Q83" s="481">
        <v>1</v>
      </c>
      <c r="R83" s="481">
        <v>1</v>
      </c>
      <c r="S83" s="481">
        <v>3</v>
      </c>
      <c r="T83" s="481">
        <v>0.3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303.333333333333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2</v>
      </c>
      <c r="M84" s="437"/>
      <c r="N84" s="62">
        <v>8</v>
      </c>
      <c r="O84" s="62"/>
      <c r="P84" s="482"/>
      <c r="Q84" s="482">
        <v>1</v>
      </c>
      <c r="R84" s="482">
        <v>2</v>
      </c>
      <c r="S84" s="482">
        <v>4</v>
      </c>
      <c r="T84" s="482">
        <v>0.2</v>
      </c>
      <c r="U84" s="462">
        <f t="shared" si="11"/>
        <v>10</v>
      </c>
      <c r="V84" s="82"/>
      <c r="W84" s="463">
        <f t="shared" si="5"/>
        <v>10</v>
      </c>
      <c r="X84" s="453">
        <f t="shared" si="6"/>
        <v>350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2</v>
      </c>
      <c r="T85" s="483">
        <v>0.03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9</v>
      </c>
      <c r="T86" s="485">
        <v>0.14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15</v>
      </c>
      <c r="T87" s="481">
        <v>0.23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83</v>
      </c>
      <c r="O88" s="62"/>
      <c r="P88" s="482"/>
      <c r="Q88" s="482">
        <v>6</v>
      </c>
      <c r="R88" s="482">
        <v>11</v>
      </c>
      <c r="S88" s="482">
        <v>30</v>
      </c>
      <c r="T88" s="482">
        <v>1.27</v>
      </c>
      <c r="U88" s="452">
        <f t="shared" si="11"/>
        <v>91</v>
      </c>
      <c r="V88" s="82"/>
      <c r="W88" s="452">
        <f t="shared" ref="W88:W95" si="13">U88+V88</f>
        <v>91</v>
      </c>
      <c r="X88" s="453">
        <f t="shared" si="12"/>
        <v>501.574803149606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4</v>
      </c>
      <c r="M89" s="439"/>
      <c r="N89" s="65">
        <v>121</v>
      </c>
      <c r="O89" s="65"/>
      <c r="P89" s="485">
        <v>1</v>
      </c>
      <c r="Q89" s="485">
        <v>3</v>
      </c>
      <c r="R89" s="485">
        <v>9</v>
      </c>
      <c r="S89" s="485">
        <v>20</v>
      </c>
      <c r="T89" s="485">
        <v>1.34</v>
      </c>
      <c r="U89" s="454">
        <f t="shared" si="11"/>
        <v>125</v>
      </c>
      <c r="V89" s="84"/>
      <c r="W89" s="455">
        <f t="shared" si="13"/>
        <v>125</v>
      </c>
      <c r="X89" s="456">
        <f t="shared" si="12"/>
        <v>652.985074626866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3</v>
      </c>
      <c r="N96" s="65">
        <v>15</v>
      </c>
      <c r="O96" s="65"/>
      <c r="P96" s="448">
        <v>1</v>
      </c>
      <c r="Q96" s="448">
        <v>2</v>
      </c>
      <c r="R96" s="448">
        <v>2</v>
      </c>
      <c r="S96" s="448">
        <v>10</v>
      </c>
      <c r="T96" s="440">
        <v>0.52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201.923076923077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1</v>
      </c>
      <c r="R99" s="440">
        <v>2</v>
      </c>
      <c r="S99" s="440">
        <v>2</v>
      </c>
      <c r="T99" s="440">
        <v>0.17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411.764705882353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1400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1</v>
      </c>
      <c r="R107" s="438">
        <v>2</v>
      </c>
      <c r="S107" s="438">
        <v>3</v>
      </c>
      <c r="T107" s="438">
        <v>0.19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294.736842105263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1</v>
      </c>
      <c r="T113" s="438">
        <v>0.12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466.666666666667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140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4200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2</v>
      </c>
      <c r="R130" s="438">
        <v>4</v>
      </c>
      <c r="S130" s="438">
        <v>4</v>
      </c>
      <c r="T130" s="438">
        <v>0.34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370.588235294118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408.333333333333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3</v>
      </c>
      <c r="M132" s="439"/>
      <c r="N132" s="65">
        <v>15</v>
      </c>
      <c r="O132" s="65"/>
      <c r="P132" s="440"/>
      <c r="Q132" s="440">
        <v>3</v>
      </c>
      <c r="R132" s="440">
        <v>4</v>
      </c>
      <c r="S132" s="440">
        <v>4</v>
      </c>
      <c r="T132" s="440">
        <v>0.41</v>
      </c>
      <c r="U132" s="454">
        <f t="shared" si="16"/>
        <v>18</v>
      </c>
      <c r="V132" s="84"/>
      <c r="W132" s="455">
        <f t="shared" si="17"/>
        <v>18</v>
      </c>
      <c r="X132" s="456">
        <f t="shared" si="18"/>
        <v>307.317073170732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1820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490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2</v>
      </c>
      <c r="M142" s="437"/>
      <c r="N142" s="62">
        <v>1</v>
      </c>
      <c r="O142" s="62"/>
      <c r="P142" s="438">
        <v>1</v>
      </c>
      <c r="Q142" s="438">
        <v>1</v>
      </c>
      <c r="R142" s="438">
        <v>3</v>
      </c>
      <c r="S142" s="438">
        <v>5</v>
      </c>
      <c r="T142" s="438">
        <v>0.4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52.5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1</v>
      </c>
      <c r="M143" s="437"/>
      <c r="N143" s="62">
        <v>2</v>
      </c>
      <c r="O143" s="62"/>
      <c r="P143" s="438"/>
      <c r="Q143" s="438">
        <v>1</v>
      </c>
      <c r="R143" s="438">
        <v>1</v>
      </c>
      <c r="S143" s="438">
        <v>2</v>
      </c>
      <c r="T143" s="438">
        <v>0.14</v>
      </c>
      <c r="U143" s="452">
        <f t="shared" si="16"/>
        <v>3</v>
      </c>
      <c r="V143" s="82"/>
      <c r="W143" s="452">
        <f t="shared" si="19"/>
        <v>3</v>
      </c>
      <c r="X143" s="453">
        <f t="shared" si="20"/>
        <v>150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641.666666666667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1820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3080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3150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175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5</v>
      </c>
      <c r="M174" s="441"/>
      <c r="N174" s="67">
        <v>6</v>
      </c>
      <c r="O174" s="67"/>
      <c r="P174" s="442"/>
      <c r="Q174" s="442">
        <v>1</v>
      </c>
      <c r="R174" s="442">
        <v>1</v>
      </c>
      <c r="S174" s="442">
        <v>1</v>
      </c>
      <c r="T174" s="442">
        <v>0.12</v>
      </c>
      <c r="U174" s="457">
        <f t="shared" si="16"/>
        <v>11</v>
      </c>
      <c r="V174" s="68"/>
      <c r="W174" s="458">
        <f t="shared" si="19"/>
        <v>11</v>
      </c>
      <c r="X174" s="459">
        <f t="shared" si="20"/>
        <v>641.666666666667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/>
      <c r="M187" s="495"/>
      <c r="N187" s="275"/>
      <c r="O187" s="275">
        <v>10</v>
      </c>
      <c r="P187" s="496">
        <v>1</v>
      </c>
      <c r="Q187" s="496">
        <v>10</v>
      </c>
      <c r="R187" s="496">
        <v>18</v>
      </c>
      <c r="S187" s="496">
        <v>21</v>
      </c>
      <c r="T187" s="497">
        <v>1.81</v>
      </c>
      <c r="U187" s="498">
        <f t="shared" si="21"/>
        <v>10</v>
      </c>
      <c r="V187" s="498"/>
      <c r="W187" s="500">
        <f t="shared" si="19"/>
        <v>10</v>
      </c>
      <c r="X187" s="499">
        <f t="shared" si="20"/>
        <v>38.6740331491713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2</v>
      </c>
      <c r="M188" s="495"/>
      <c r="N188" s="275"/>
      <c r="O188" s="275">
        <v>8</v>
      </c>
      <c r="P188" s="496"/>
      <c r="Q188" s="496">
        <v>6</v>
      </c>
      <c r="R188" s="496">
        <v>9</v>
      </c>
      <c r="S188" s="496">
        <v>9</v>
      </c>
      <c r="T188" s="497">
        <v>0.88</v>
      </c>
      <c r="U188" s="498">
        <f t="shared" si="21"/>
        <v>10</v>
      </c>
      <c r="V188" s="498"/>
      <c r="W188" s="500">
        <f t="shared" si="19"/>
        <v>10</v>
      </c>
      <c r="X188" s="499">
        <f t="shared" si="20"/>
        <v>79.5454545454545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1</v>
      </c>
      <c r="O189" s="275"/>
      <c r="P189" s="496"/>
      <c r="Q189" s="496">
        <v>2</v>
      </c>
      <c r="R189" s="496">
        <v>3</v>
      </c>
      <c r="S189" s="496">
        <v>3</v>
      </c>
      <c r="T189" s="497">
        <v>0.29</v>
      </c>
      <c r="U189" s="498">
        <f t="shared" si="21"/>
        <v>4</v>
      </c>
      <c r="V189" s="498"/>
      <c r="W189" s="500">
        <f t="shared" si="19"/>
        <v>4</v>
      </c>
      <c r="X189" s="499">
        <f t="shared" si="20"/>
        <v>96.551724137931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1</v>
      </c>
      <c r="O7" s="33">
        <v>3</v>
      </c>
      <c r="P7" s="33">
        <v>5</v>
      </c>
      <c r="Q7" s="43">
        <v>0.25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364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2</v>
      </c>
      <c r="Q13" s="43">
        <v>0.14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1</v>
      </c>
      <c r="O14" s="33">
        <v>2</v>
      </c>
      <c r="P14" s="33">
        <v>3</v>
      </c>
      <c r="Q14" s="43">
        <v>0.19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1</v>
      </c>
      <c r="O20" s="332">
        <v>7</v>
      </c>
      <c r="P20" s="332">
        <v>9</v>
      </c>
      <c r="Q20" s="349">
        <v>0.46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23</v>
      </c>
      <c r="K21" s="335"/>
      <c r="L21" s="335"/>
      <c r="M21" s="335">
        <v>2</v>
      </c>
      <c r="N21" s="335">
        <v>3</v>
      </c>
      <c r="O21" s="335">
        <v>3</v>
      </c>
      <c r="P21" s="335">
        <v>5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35</v>
      </c>
      <c r="K23" s="33"/>
      <c r="L23" s="33"/>
      <c r="M23" s="33"/>
      <c r="N23" s="33">
        <v>1</v>
      </c>
      <c r="O23" s="33">
        <v>3</v>
      </c>
      <c r="P23" s="33">
        <v>3</v>
      </c>
      <c r="Q23" s="43">
        <v>0.22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35</v>
      </c>
      <c r="K24" s="33"/>
      <c r="L24" s="33"/>
      <c r="M24" s="33">
        <v>1</v>
      </c>
      <c r="N24" s="33">
        <v>3</v>
      </c>
      <c r="O24" s="33">
        <v>3</v>
      </c>
      <c r="P24" s="33">
        <v>3</v>
      </c>
      <c r="Q24" s="43">
        <v>0.51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/>
      <c r="N25" s="39">
        <v>2</v>
      </c>
      <c r="O25" s="39">
        <v>3</v>
      </c>
      <c r="P25" s="39">
        <v>5</v>
      </c>
      <c r="Q25" s="48">
        <v>0.32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110</v>
      </c>
      <c r="K28" s="33"/>
      <c r="L28" s="33"/>
      <c r="M28" s="33">
        <v>1</v>
      </c>
      <c r="N28" s="33">
        <v>3</v>
      </c>
      <c r="O28" s="33">
        <v>7</v>
      </c>
      <c r="P28" s="33">
        <v>12</v>
      </c>
      <c r="Q28" s="43">
        <v>0.79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60</v>
      </c>
      <c r="K29" s="33"/>
      <c r="L29" s="33"/>
      <c r="M29" s="33"/>
      <c r="N29" s="33">
        <v>7</v>
      </c>
      <c r="O29" s="33">
        <v>12</v>
      </c>
      <c r="P29" s="33">
        <v>13</v>
      </c>
      <c r="Q29" s="43">
        <v>1.11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1960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/>
      <c r="O60" s="338">
        <v>1</v>
      </c>
      <c r="P60" s="338">
        <v>1</v>
      </c>
      <c r="Q60" s="357">
        <v>0.05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28140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89</v>
      </c>
      <c r="K69" s="33">
        <v>144</v>
      </c>
      <c r="L69" s="33"/>
      <c r="M69" s="33">
        <v>2</v>
      </c>
      <c r="N69" s="33">
        <v>3</v>
      </c>
      <c r="O69" s="33">
        <v>5</v>
      </c>
      <c r="P69" s="33">
        <v>7</v>
      </c>
      <c r="Q69" s="43">
        <v>0.79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1275.94936708861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93</v>
      </c>
      <c r="K76" s="329"/>
      <c r="L76" s="329"/>
      <c r="M76" s="329">
        <v>1</v>
      </c>
      <c r="N76" s="329">
        <v>2</v>
      </c>
      <c r="O76" s="329">
        <v>5</v>
      </c>
      <c r="P76" s="329">
        <v>5</v>
      </c>
      <c r="Q76" s="344">
        <v>0.54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2</v>
      </c>
      <c r="P80" s="33">
        <v>6</v>
      </c>
      <c r="Q80" s="43">
        <v>0.16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2187.5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3</v>
      </c>
      <c r="Q81" s="43">
        <v>0.05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12320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2333.33333333333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12600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12</v>
      </c>
      <c r="J108" s="337"/>
      <c r="K108" s="338">
        <v>15</v>
      </c>
      <c r="L108" s="338"/>
      <c r="M108" s="338">
        <v>2</v>
      </c>
      <c r="N108" s="338">
        <v>10</v>
      </c>
      <c r="O108" s="338">
        <v>19</v>
      </c>
      <c r="P108" s="338">
        <v>37</v>
      </c>
      <c r="Q108" s="357">
        <v>2.24</v>
      </c>
      <c r="R108" s="358">
        <f>IF($A$1="补货",IF(V108="FBA",I108,0)+K108+L108,IF(V108="FBA",I108,J108))</f>
        <v>27</v>
      </c>
      <c r="S108" s="359"/>
      <c r="T108" s="359">
        <f t="shared" si="4"/>
        <v>27</v>
      </c>
      <c r="U108" s="338">
        <f t="shared" si="5"/>
        <v>84.375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875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5</v>
      </c>
      <c r="J124" s="328"/>
      <c r="K124" s="329">
        <v>9</v>
      </c>
      <c r="L124" s="329"/>
      <c r="M124" s="329">
        <v>1</v>
      </c>
      <c r="N124" s="329">
        <v>9</v>
      </c>
      <c r="O124" s="329">
        <v>11</v>
      </c>
      <c r="P124" s="329">
        <v>12</v>
      </c>
      <c r="Q124" s="344">
        <v>1.35</v>
      </c>
      <c r="R124" s="345">
        <f>IF($A$1="补货",IF(V124="FBA",I124,0)+K124+L124,IF(V124="FBA",I124,J124))</f>
        <v>14</v>
      </c>
      <c r="S124" s="346"/>
      <c r="T124" s="346">
        <f t="shared" si="4"/>
        <v>14</v>
      </c>
      <c r="U124" s="329">
        <f t="shared" si="5"/>
        <v>72.5925925925926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6</v>
      </c>
      <c r="J125" s="32"/>
      <c r="K125" s="33">
        <v>-16</v>
      </c>
      <c r="L125" s="33"/>
      <c r="M125" s="33"/>
      <c r="N125" s="33">
        <v>8</v>
      </c>
      <c r="O125" s="33">
        <v>13</v>
      </c>
      <c r="P125" s="33">
        <v>16</v>
      </c>
      <c r="Q125" s="43">
        <v>1.26</v>
      </c>
      <c r="R125" s="44">
        <f>IF($A$1="补货",IF(V125="FBA",I125,0)+K125+L125,IF(V125="FBA",I125,J125))</f>
        <v>-10</v>
      </c>
      <c r="S125" s="45"/>
      <c r="T125" s="45">
        <f t="shared" si="4"/>
        <v>-10</v>
      </c>
      <c r="U125" s="33">
        <f t="shared" si="5"/>
        <v>-55.5555555555556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6</v>
      </c>
      <c r="J126" s="32"/>
      <c r="K126" s="33">
        <v>86</v>
      </c>
      <c r="L126" s="33"/>
      <c r="M126" s="33">
        <v>2</v>
      </c>
      <c r="N126" s="33">
        <v>4</v>
      </c>
      <c r="O126" s="33">
        <v>10</v>
      </c>
      <c r="P126" s="33">
        <v>16</v>
      </c>
      <c r="Q126" s="43">
        <v>1.53</v>
      </c>
      <c r="R126" s="44">
        <f>IF($A$1="补货",IF(V126="FBA",I126,0)+K126+L126,IF(V126="FBA",I126,J126))</f>
        <v>92</v>
      </c>
      <c r="S126" s="45"/>
      <c r="T126" s="45">
        <f t="shared" si="4"/>
        <v>92</v>
      </c>
      <c r="U126" s="33">
        <f t="shared" si="5"/>
        <v>420.915032679739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3</v>
      </c>
      <c r="J127" s="38"/>
      <c r="K127" s="39">
        <v>163</v>
      </c>
      <c r="L127" s="39"/>
      <c r="M127" s="39">
        <v>1</v>
      </c>
      <c r="N127" s="39">
        <v>6</v>
      </c>
      <c r="O127" s="39">
        <v>20</v>
      </c>
      <c r="P127" s="39">
        <v>33</v>
      </c>
      <c r="Q127" s="48">
        <v>1.78</v>
      </c>
      <c r="R127" s="348">
        <f>IF($A$1="补货",IF(V127="FBA",I127,0)+K127+L127,IF(V127="FBA",I127,J127))</f>
        <v>166</v>
      </c>
      <c r="S127" s="50"/>
      <c r="T127" s="50">
        <f t="shared" si="4"/>
        <v>166</v>
      </c>
      <c r="U127" s="39">
        <f t="shared" si="5"/>
        <v>652.808988764045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3</v>
      </c>
      <c r="Q128" s="344">
        <v>0.05</v>
      </c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>
        <f t="shared" ref="U128:U145" si="7">IF(Q128&gt;0,T128/Q128*7,"-")</f>
        <v>8540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17</v>
      </c>
      <c r="J129" s="32"/>
      <c r="K129" s="33">
        <v>50</v>
      </c>
      <c r="L129" s="33"/>
      <c r="M129" s="33">
        <v>3</v>
      </c>
      <c r="N129" s="33">
        <v>9</v>
      </c>
      <c r="O129" s="33">
        <v>14</v>
      </c>
      <c r="P129" s="33">
        <v>23</v>
      </c>
      <c r="Q129" s="43">
        <v>2.63</v>
      </c>
      <c r="R129" s="44">
        <f>IF($A$1="补货",IF(V129="FBA",I129,0)+K129+L129,IF(V129="FBA",I129,J129))</f>
        <v>67</v>
      </c>
      <c r="S129" s="45"/>
      <c r="T129" s="45">
        <f t="shared" si="6"/>
        <v>67</v>
      </c>
      <c r="U129" s="33">
        <f t="shared" si="7"/>
        <v>178.326996197719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11</v>
      </c>
      <c r="J130" s="32"/>
      <c r="K130" s="33">
        <v>165</v>
      </c>
      <c r="L130" s="33"/>
      <c r="M130" s="33">
        <v>10</v>
      </c>
      <c r="N130" s="33">
        <v>36</v>
      </c>
      <c r="O130" s="33">
        <v>66</v>
      </c>
      <c r="P130" s="33">
        <v>90</v>
      </c>
      <c r="Q130" s="43">
        <v>8.43</v>
      </c>
      <c r="R130" s="44">
        <f>IF($A$1="补货",IF(V130="FBA",I130,0)+K130+L130,IF(V130="FBA",I130,J130))</f>
        <v>176</v>
      </c>
      <c r="S130" s="45"/>
      <c r="T130" s="45">
        <f t="shared" si="6"/>
        <v>176</v>
      </c>
      <c r="U130" s="33">
        <f t="shared" si="7"/>
        <v>146.144721233689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16</v>
      </c>
      <c r="J131" s="32"/>
      <c r="K131" s="33">
        <v>75</v>
      </c>
      <c r="L131" s="33"/>
      <c r="M131" s="33">
        <v>8</v>
      </c>
      <c r="N131" s="33">
        <v>20</v>
      </c>
      <c r="O131" s="33">
        <v>47</v>
      </c>
      <c r="P131" s="33">
        <v>57</v>
      </c>
      <c r="Q131" s="43">
        <v>5.48</v>
      </c>
      <c r="R131" s="44">
        <f>IF($A$1="补货",IF(V131="FBA",I131,0)+K131+L131,IF(V131="FBA",I131,J131))</f>
        <v>91</v>
      </c>
      <c r="S131" s="45"/>
      <c r="T131" s="45">
        <f t="shared" si="6"/>
        <v>91</v>
      </c>
      <c r="U131" s="33">
        <f t="shared" si="7"/>
        <v>116.240875912409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10</v>
      </c>
      <c r="J132" s="32"/>
      <c r="K132" s="33">
        <v>120</v>
      </c>
      <c r="L132" s="33"/>
      <c r="M132" s="33">
        <v>3</v>
      </c>
      <c r="N132" s="33">
        <v>6</v>
      </c>
      <c r="O132" s="33">
        <v>10</v>
      </c>
      <c r="P132" s="33">
        <v>19</v>
      </c>
      <c r="Q132" s="43">
        <v>1.52</v>
      </c>
      <c r="R132" s="44">
        <f>IF($A$1="补货",IF(V132="FBA",I132,0)+K132+L132,IF(V132="FBA",I132,J132))</f>
        <v>130</v>
      </c>
      <c r="S132" s="45"/>
      <c r="T132" s="45">
        <f t="shared" si="6"/>
        <v>130</v>
      </c>
      <c r="U132" s="33">
        <f t="shared" si="7"/>
        <v>598.684210526316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4</v>
      </c>
      <c r="O133" s="36">
        <v>11</v>
      </c>
      <c r="P133" s="36">
        <v>17</v>
      </c>
      <c r="Q133" s="341">
        <v>0.93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526.881720430108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>
        <v>7</v>
      </c>
      <c r="J134" s="32"/>
      <c r="K134" s="33"/>
      <c r="L134" s="33"/>
      <c r="M134" s="33">
        <v>2</v>
      </c>
      <c r="N134" s="33">
        <v>3</v>
      </c>
      <c r="O134" s="33">
        <v>3</v>
      </c>
      <c r="P134" s="33">
        <v>8</v>
      </c>
      <c r="Q134" s="408">
        <v>1.09</v>
      </c>
      <c r="R134" s="44">
        <f>IF($A$1="补货",IF(V134="FBA",I134,0)+K134+L134,IF(V134="FBA",I134,J134))</f>
        <v>7</v>
      </c>
      <c r="S134" s="45"/>
      <c r="T134" s="45">
        <f t="shared" si="6"/>
        <v>7</v>
      </c>
      <c r="U134" s="33">
        <f t="shared" si="7"/>
        <v>44.954128440367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>
        <v>5</v>
      </c>
      <c r="J135" s="35"/>
      <c r="K135" s="36"/>
      <c r="L135" s="36"/>
      <c r="M135" s="36">
        <v>3</v>
      </c>
      <c r="N135" s="36">
        <v>4</v>
      </c>
      <c r="O135" s="36">
        <v>4</v>
      </c>
      <c r="P135" s="36">
        <v>4</v>
      </c>
      <c r="Q135" s="341">
        <v>1.28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27.34375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30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>
        <v>4</v>
      </c>
      <c r="J139" s="32"/>
      <c r="K139" s="33">
        <v>15</v>
      </c>
      <c r="L139" s="33"/>
      <c r="M139" s="33"/>
      <c r="N139" s="33">
        <v>1</v>
      </c>
      <c r="O139" s="33">
        <v>1</v>
      </c>
      <c r="P139" s="33">
        <v>1</v>
      </c>
      <c r="Q139" s="43">
        <v>0.12</v>
      </c>
      <c r="R139" s="44">
        <f>IF($A$1="补货",IF(V139="FBA",I139,0)+K139+L139,IF(V139="FBA",I139,J139))</f>
        <v>19</v>
      </c>
      <c r="S139" s="45"/>
      <c r="T139" s="45">
        <f t="shared" si="6"/>
        <v>19</v>
      </c>
      <c r="U139" s="33">
        <f t="shared" si="7"/>
        <v>1108.33333333333</v>
      </c>
      <c r="V139" s="46" t="s">
        <v>30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30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247.058823529412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291.666666666667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/>
      <c r="N163" s="407">
        <v>2</v>
      </c>
      <c r="O163" s="407">
        <v>2</v>
      </c>
      <c r="P163" s="407">
        <v>2</v>
      </c>
      <c r="Q163" s="409">
        <v>0.24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14</v>
      </c>
      <c r="K181" s="36"/>
      <c r="L181" s="36"/>
      <c r="M181" s="36">
        <v>1</v>
      </c>
      <c r="N181" s="36">
        <v>1</v>
      </c>
      <c r="O181" s="36">
        <v>3</v>
      </c>
      <c r="P181" s="36">
        <v>3</v>
      </c>
      <c r="Q181" s="341">
        <v>0.37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7</v>
      </c>
      <c r="K183" s="338"/>
      <c r="L183" s="338"/>
      <c r="M183" s="338"/>
      <c r="N183" s="338">
        <v>4</v>
      </c>
      <c r="O183" s="338">
        <v>6</v>
      </c>
      <c r="P183" s="338">
        <v>8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5</v>
      </c>
      <c r="K193" s="39">
        <v>10</v>
      </c>
      <c r="L193" s="39"/>
      <c r="M193" s="39">
        <v>2</v>
      </c>
      <c r="N193" s="39">
        <v>3</v>
      </c>
      <c r="O193" s="39">
        <v>4</v>
      </c>
      <c r="P193" s="39">
        <v>5</v>
      </c>
      <c r="Q193" s="48">
        <v>0.73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95.8904109589041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3</v>
      </c>
      <c r="K198" s="407">
        <v>15</v>
      </c>
      <c r="L198" s="407"/>
      <c r="M198" s="407">
        <v>1</v>
      </c>
      <c r="N198" s="407">
        <v>6</v>
      </c>
      <c r="O198" s="407">
        <v>7</v>
      </c>
      <c r="P198" s="407">
        <v>9</v>
      </c>
      <c r="Q198" s="409">
        <v>0.96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109.375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2022-06-10T16:31:26Z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